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iparametrics-my.sharepoint.com/personal/brenda_mathews_iparametrics_com/Documents/Documents/Maine/Backup Docs/10 Costs/"/>
    </mc:Choice>
  </mc:AlternateContent>
  <xr:revisionPtr revIDLastSave="3018" documentId="8_{7B1FF404-1E74-4F9B-81DA-52DDB54D683B}" xr6:coauthVersionLast="47" xr6:coauthVersionMax="47" xr10:uidLastSave="{50C64D1E-B8B0-40CE-9DE4-274E0816E2CE}"/>
  <bookViews>
    <workbookView xWindow="-108" yWindow="-108" windowWidth="23256" windowHeight="12576" tabRatio="736" xr2:uid="{00000000-000D-0000-FFFF-FFFF00000000}"/>
  </bookViews>
  <sheets>
    <sheet name="Summary" sheetId="21" r:id="rId1"/>
    <sheet name="Fringe" sheetId="19" r:id="rId2"/>
    <sheet name="FA LABOR" sheetId="12" r:id="rId3"/>
    <sheet name="FA Equipment" sheetId="1" r:id="rId4"/>
    <sheet name="Cost Codes" sheetId="17" r:id="rId5"/>
    <sheet name="Supplies-Materials" sheetId="7" r:id="rId6"/>
    <sheet name="Rental Equipment" sheetId="11" r:id="rId7"/>
    <sheet name="Contract Services" sheetId="5" r:id="rId8"/>
    <sheet name="DAC" sheetId="8" state="hidden" r:id="rId9"/>
    <sheet name="Applicant  Estimates" sheetId="9" state="hidden" r:id="rId10"/>
    <sheet name="Drop Down List" sheetId="16" r:id="rId11"/>
    <sheet name="FEMA Validation" sheetId="15" state="hidden" r:id="rId12"/>
    <sheet name="FEMA Estimate" sheetId="10" state="hidden"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5" l="1"/>
  <c r="C2" i="5"/>
  <c r="A2" i="5"/>
  <c r="W4" i="1"/>
  <c r="CF4" i="12"/>
  <c r="CH4" i="12" s="1"/>
  <c r="CF14" i="12"/>
  <c r="CF6" i="12"/>
  <c r="CF8" i="12"/>
  <c r="CH8" i="12" s="1"/>
  <c r="CF12" i="12"/>
  <c r="CH12" i="12" s="1"/>
  <c r="CF5" i="12"/>
  <c r="I31" i="1"/>
  <c r="I30" i="1"/>
  <c r="I29" i="1"/>
  <c r="I28" i="1"/>
  <c r="I27" i="1"/>
  <c r="I26" i="1"/>
  <c r="I25" i="1"/>
  <c r="I24" i="1"/>
  <c r="I23" i="1"/>
  <c r="I22" i="1"/>
  <c r="I21" i="1"/>
  <c r="I20" i="1"/>
  <c r="I19" i="1"/>
  <c r="I18" i="1"/>
  <c r="I17" i="1"/>
  <c r="I16" i="1"/>
  <c r="I15" i="1"/>
  <c r="I14" i="1"/>
  <c r="I13" i="1"/>
  <c r="I12" i="1"/>
  <c r="I11" i="1"/>
  <c r="I10" i="1"/>
  <c r="I9" i="1"/>
  <c r="I8" i="1"/>
  <c r="I7" i="1"/>
  <c r="I6" i="1"/>
  <c r="I5" i="1"/>
  <c r="I4" i="1"/>
  <c r="F49" i="5"/>
  <c r="D14" i="21" s="1"/>
  <c r="F59" i="11"/>
  <c r="D13" i="21" s="1"/>
  <c r="J143" i="7"/>
  <c r="D2" i="11"/>
  <c r="C2" i="11"/>
  <c r="A2" i="11"/>
  <c r="E2" i="7"/>
  <c r="A2" i="7"/>
  <c r="D2" i="1"/>
  <c r="G2" i="12"/>
  <c r="A2" i="12"/>
  <c r="H2" i="19"/>
  <c r="G142" i="7"/>
  <c r="J142" i="7" s="1" a="1"/>
  <c r="J142" i="7" s="1"/>
  <c r="G141" i="7"/>
  <c r="J141" i="7" s="1" a="1"/>
  <c r="J141" i="7" s="1"/>
  <c r="G140" i="7"/>
  <c r="J140" i="7" s="1" a="1"/>
  <c r="J140" i="7" s="1"/>
  <c r="G139" i="7"/>
  <c r="J139" i="7" s="1" a="1"/>
  <c r="J139" i="7" s="1"/>
  <c r="G138" i="7"/>
  <c r="J138" i="7" s="1" a="1"/>
  <c r="J138" i="7" s="1"/>
  <c r="G137" i="7"/>
  <c r="J137" i="7" s="1" a="1"/>
  <c r="J137" i="7" s="1"/>
  <c r="G136" i="7"/>
  <c r="J136" i="7" s="1" a="1"/>
  <c r="J136" i="7" s="1"/>
  <c r="G135" i="7"/>
  <c r="J135" i="7" s="1" a="1"/>
  <c r="J135" i="7" s="1"/>
  <c r="G134" i="7"/>
  <c r="J134" i="7" s="1" a="1"/>
  <c r="J134" i="7" s="1"/>
  <c r="G133" i="7"/>
  <c r="J133" i="7" s="1" a="1"/>
  <c r="J133" i="7" s="1"/>
  <c r="G132" i="7"/>
  <c r="J132" i="7" s="1" a="1"/>
  <c r="J132" i="7" s="1"/>
  <c r="G131" i="7"/>
  <c r="J131" i="7" s="1" a="1"/>
  <c r="J131" i="7" s="1"/>
  <c r="G130" i="7"/>
  <c r="J130" i="7" s="1" a="1"/>
  <c r="J130" i="7" s="1"/>
  <c r="G129" i="7"/>
  <c r="J129" i="7" s="1" a="1"/>
  <c r="J129" i="7" s="1"/>
  <c r="G128" i="7"/>
  <c r="J128" i="7" s="1" a="1"/>
  <c r="J128" i="7" s="1"/>
  <c r="G127" i="7"/>
  <c r="J127" i="7" s="1" a="1"/>
  <c r="J127" i="7" s="1"/>
  <c r="G126" i="7"/>
  <c r="J126" i="7" s="1" a="1"/>
  <c r="J126" i="7" s="1"/>
  <c r="G125" i="7"/>
  <c r="J125" i="7" s="1" a="1"/>
  <c r="J125" i="7" s="1"/>
  <c r="G124" i="7"/>
  <c r="J124" i="7" s="1" a="1"/>
  <c r="J124" i="7" s="1"/>
  <c r="G123" i="7"/>
  <c r="J123" i="7" s="1" a="1"/>
  <c r="J123" i="7" s="1"/>
  <c r="G122" i="7"/>
  <c r="J122" i="7" s="1" a="1"/>
  <c r="J122" i="7" s="1"/>
  <c r="G121" i="7"/>
  <c r="J121" i="7" s="1" a="1"/>
  <c r="J121" i="7" s="1"/>
  <c r="G120" i="7"/>
  <c r="J120" i="7" s="1" a="1"/>
  <c r="J120" i="7" s="1"/>
  <c r="G119" i="7"/>
  <c r="J119" i="7" s="1" a="1"/>
  <c r="J119" i="7" s="1"/>
  <c r="G118" i="7"/>
  <c r="J118" i="7" s="1" a="1"/>
  <c r="J118" i="7" s="1"/>
  <c r="G117" i="7"/>
  <c r="J117" i="7" s="1" a="1"/>
  <c r="J117" i="7" s="1"/>
  <c r="G116" i="7"/>
  <c r="J116" i="7" s="1" a="1"/>
  <c r="J116" i="7" s="1"/>
  <c r="G115" i="7"/>
  <c r="J115" i="7" s="1" a="1"/>
  <c r="J115" i="7" s="1"/>
  <c r="G114" i="7"/>
  <c r="J114" i="7" s="1" a="1"/>
  <c r="J114" i="7" s="1"/>
  <c r="G113" i="7"/>
  <c r="J113" i="7" s="1" a="1"/>
  <c r="J113" i="7" s="1"/>
  <c r="G112" i="7"/>
  <c r="J112" i="7" s="1" a="1"/>
  <c r="J112" i="7" s="1"/>
  <c r="G111" i="7"/>
  <c r="J111" i="7" s="1" a="1"/>
  <c r="J111" i="7" s="1"/>
  <c r="G110" i="7"/>
  <c r="J110" i="7" s="1" a="1"/>
  <c r="J110" i="7" s="1"/>
  <c r="G109" i="7"/>
  <c r="J109" i="7" s="1" a="1"/>
  <c r="J109" i="7" s="1"/>
  <c r="G108" i="7"/>
  <c r="J108" i="7" s="1" a="1"/>
  <c r="J108" i="7" s="1"/>
  <c r="G107" i="7"/>
  <c r="J107" i="7" s="1" a="1"/>
  <c r="J107" i="7" s="1"/>
  <c r="G106" i="7"/>
  <c r="J106" i="7" s="1" a="1"/>
  <c r="J106" i="7" s="1"/>
  <c r="G105" i="7"/>
  <c r="J105" i="7" s="1" a="1"/>
  <c r="J105" i="7" s="1"/>
  <c r="G104" i="7"/>
  <c r="J104" i="7" s="1" a="1"/>
  <c r="J104" i="7" s="1"/>
  <c r="G103" i="7"/>
  <c r="J103" i="7" s="1" a="1"/>
  <c r="J103" i="7" s="1"/>
  <c r="G102" i="7"/>
  <c r="J102" i="7" s="1" a="1"/>
  <c r="J102" i="7" s="1"/>
  <c r="G101" i="7"/>
  <c r="J101" i="7" s="1" a="1"/>
  <c r="J101" i="7" s="1"/>
  <c r="G100" i="7"/>
  <c r="J100" i="7" s="1" a="1"/>
  <c r="J100" i="7" s="1"/>
  <c r="G99" i="7"/>
  <c r="J99" i="7" s="1" a="1"/>
  <c r="J99" i="7" s="1"/>
  <c r="G98" i="7"/>
  <c r="J98" i="7" s="1" a="1"/>
  <c r="J98" i="7" s="1"/>
  <c r="G97" i="7"/>
  <c r="J97" i="7" s="1" a="1"/>
  <c r="J97" i="7" s="1"/>
  <c r="G96" i="7"/>
  <c r="J96" i="7" s="1" a="1"/>
  <c r="J96" i="7" s="1"/>
  <c r="G95" i="7"/>
  <c r="J95" i="7" s="1" a="1"/>
  <c r="J95" i="7" s="1"/>
  <c r="G94" i="7"/>
  <c r="J94" i="7" s="1" a="1"/>
  <c r="J94" i="7" s="1"/>
  <c r="G93" i="7"/>
  <c r="J93" i="7" s="1" a="1"/>
  <c r="J93" i="7" s="1"/>
  <c r="G92" i="7"/>
  <c r="J92" i="7" s="1" a="1"/>
  <c r="J92" i="7" s="1"/>
  <c r="G91" i="7"/>
  <c r="J91" i="7" s="1" a="1"/>
  <c r="J91" i="7" s="1"/>
  <c r="G90" i="7"/>
  <c r="J90" i="7" s="1" a="1"/>
  <c r="J90" i="7" s="1"/>
  <c r="G89" i="7"/>
  <c r="J89" i="7" s="1" a="1"/>
  <c r="J89" i="7" s="1"/>
  <c r="G88" i="7"/>
  <c r="J88" i="7" s="1" a="1"/>
  <c r="J88" i="7" s="1"/>
  <c r="G87" i="7"/>
  <c r="J87" i="7" s="1" a="1"/>
  <c r="J87" i="7" s="1"/>
  <c r="G86" i="7"/>
  <c r="J86" i="7" s="1" a="1"/>
  <c r="J86" i="7" s="1"/>
  <c r="G85" i="7"/>
  <c r="J85" i="7" s="1" a="1"/>
  <c r="J85" i="7" s="1"/>
  <c r="G84" i="7"/>
  <c r="J84" i="7" s="1" a="1"/>
  <c r="J84" i="7" s="1"/>
  <c r="G83" i="7"/>
  <c r="J83" i="7" s="1" a="1"/>
  <c r="J83" i="7" s="1"/>
  <c r="G82" i="7"/>
  <c r="J82" i="7" s="1" a="1"/>
  <c r="J82" i="7" s="1"/>
  <c r="G81" i="7"/>
  <c r="J81" i="7" s="1" a="1"/>
  <c r="J81" i="7" s="1"/>
  <c r="G80" i="7"/>
  <c r="J80" i="7" s="1" a="1"/>
  <c r="J80" i="7" s="1"/>
  <c r="G79" i="7"/>
  <c r="J79" i="7" s="1" a="1"/>
  <c r="J79" i="7" s="1"/>
  <c r="G78" i="7"/>
  <c r="J78" i="7" s="1" a="1"/>
  <c r="J78" i="7" s="1"/>
  <c r="G77" i="7"/>
  <c r="J77" i="7" s="1" a="1"/>
  <c r="J77" i="7" s="1"/>
  <c r="G76" i="7"/>
  <c r="J76" i="7" s="1" a="1"/>
  <c r="J76" i="7" s="1"/>
  <c r="G75" i="7"/>
  <c r="J75" i="7" s="1" a="1"/>
  <c r="J75" i="7" s="1"/>
  <c r="G74" i="7"/>
  <c r="J74" i="7" s="1" a="1"/>
  <c r="J74" i="7" s="1"/>
  <c r="G73" i="7"/>
  <c r="J73" i="7" s="1" a="1"/>
  <c r="J73" i="7" s="1"/>
  <c r="G72" i="7"/>
  <c r="J72" i="7" s="1" a="1"/>
  <c r="J72" i="7" s="1"/>
  <c r="G71" i="7"/>
  <c r="J71" i="7" s="1" a="1"/>
  <c r="J71" i="7" s="1"/>
  <c r="G70" i="7"/>
  <c r="J70" i="7" s="1" a="1"/>
  <c r="J70" i="7" s="1"/>
  <c r="G69" i="7"/>
  <c r="J69" i="7" s="1" a="1"/>
  <c r="J69" i="7" s="1"/>
  <c r="G68" i="7"/>
  <c r="J68" i="7" s="1" a="1"/>
  <c r="J68" i="7" s="1"/>
  <c r="G67" i="7"/>
  <c r="J67" i="7" s="1" a="1"/>
  <c r="J67" i="7" s="1"/>
  <c r="G66" i="7"/>
  <c r="J66" i="7" s="1" a="1"/>
  <c r="J66" i="7" s="1"/>
  <c r="G65" i="7"/>
  <c r="J65" i="7" s="1" a="1"/>
  <c r="J65" i="7" s="1"/>
  <c r="G64" i="7"/>
  <c r="J64" i="7" s="1" a="1"/>
  <c r="J64" i="7" s="1"/>
  <c r="G63" i="7"/>
  <c r="J63" i="7" s="1" a="1"/>
  <c r="J63" i="7" s="1"/>
  <c r="G62" i="7"/>
  <c r="J62" i="7" s="1" a="1"/>
  <c r="J62" i="7" s="1"/>
  <c r="G61" i="7"/>
  <c r="J61" i="7" s="1" a="1"/>
  <c r="J61" i="7" s="1"/>
  <c r="G60" i="7"/>
  <c r="J60" i="7" s="1" a="1"/>
  <c r="J60" i="7" s="1"/>
  <c r="G59" i="7"/>
  <c r="J59" i="7" s="1" a="1"/>
  <c r="J59" i="7" s="1"/>
  <c r="G58" i="7"/>
  <c r="J58" i="7" s="1" a="1"/>
  <c r="J58" i="7" s="1"/>
  <c r="G57" i="7"/>
  <c r="J57" i="7" s="1" a="1"/>
  <c r="J57" i="7" s="1"/>
  <c r="G56" i="7"/>
  <c r="J56" i="7" s="1" a="1"/>
  <c r="J56" i="7" s="1"/>
  <c r="G55" i="7"/>
  <c r="J55" i="7" s="1" a="1"/>
  <c r="J55" i="7" s="1"/>
  <c r="G54" i="7"/>
  <c r="J54" i="7" s="1" a="1"/>
  <c r="J54" i="7" s="1"/>
  <c r="G53" i="7"/>
  <c r="J53" i="7" s="1" a="1"/>
  <c r="J53" i="7" s="1"/>
  <c r="G52" i="7"/>
  <c r="J52" i="7" s="1" a="1"/>
  <c r="J52" i="7" s="1"/>
  <c r="G51" i="7"/>
  <c r="J51" i="7" s="1" a="1"/>
  <c r="J51" i="7" s="1"/>
  <c r="G50" i="7"/>
  <c r="J50" i="7" s="1" a="1"/>
  <c r="J50" i="7" s="1"/>
  <c r="G49" i="7"/>
  <c r="J49" i="7" s="1" a="1"/>
  <c r="J49" i="7" s="1"/>
  <c r="G48" i="7"/>
  <c r="J48" i="7" s="1" a="1"/>
  <c r="J48" i="7" s="1"/>
  <c r="G47" i="7"/>
  <c r="J47" i="7" s="1" a="1"/>
  <c r="J47" i="7" s="1"/>
  <c r="G46" i="7"/>
  <c r="J46" i="7" s="1" a="1"/>
  <c r="J46" i="7" s="1"/>
  <c r="G45" i="7"/>
  <c r="J45" i="7" s="1" a="1"/>
  <c r="J45" i="7" s="1"/>
  <c r="G44" i="7"/>
  <c r="J44" i="7" s="1" a="1"/>
  <c r="J44" i="7" s="1"/>
  <c r="G43" i="7"/>
  <c r="J43" i="7" s="1" a="1"/>
  <c r="J43" i="7" s="1"/>
  <c r="G42" i="7"/>
  <c r="J42" i="7" s="1" a="1"/>
  <c r="J42" i="7" s="1"/>
  <c r="G41" i="7"/>
  <c r="J41" i="7" s="1" a="1"/>
  <c r="J41" i="7" s="1"/>
  <c r="G40" i="7"/>
  <c r="J40" i="7" s="1" a="1"/>
  <c r="J40" i="7" s="1"/>
  <c r="G39" i="7"/>
  <c r="J39" i="7" s="1" a="1"/>
  <c r="J39" i="7" s="1"/>
  <c r="G38" i="7"/>
  <c r="J38" i="7" s="1" a="1"/>
  <c r="J38" i="7" s="1"/>
  <c r="G37" i="7"/>
  <c r="J37" i="7" s="1" a="1"/>
  <c r="J37" i="7" s="1"/>
  <c r="G36" i="7"/>
  <c r="J36" i="7" s="1" a="1"/>
  <c r="J36" i="7" s="1"/>
  <c r="G35" i="7"/>
  <c r="J35" i="7" s="1" a="1"/>
  <c r="J35" i="7" s="1"/>
  <c r="G34" i="7"/>
  <c r="J34" i="7" s="1" a="1"/>
  <c r="J34" i="7" s="1"/>
  <c r="G33" i="7"/>
  <c r="J33" i="7" s="1" a="1"/>
  <c r="J33" i="7" s="1"/>
  <c r="G32" i="7"/>
  <c r="J32" i="7" s="1" a="1"/>
  <c r="J32" i="7" s="1"/>
  <c r="G31" i="7"/>
  <c r="J31" i="7" s="1" a="1"/>
  <c r="J31" i="7" s="1"/>
  <c r="G30" i="7"/>
  <c r="J30" i="7" s="1" a="1"/>
  <c r="J30" i="7" s="1"/>
  <c r="G29" i="7"/>
  <c r="J29" i="7" s="1" a="1"/>
  <c r="J29" i="7" s="1"/>
  <c r="G28" i="7"/>
  <c r="J28" i="7" s="1" a="1"/>
  <c r="J28" i="7" s="1"/>
  <c r="G27" i="7"/>
  <c r="J27" i="7" s="1" a="1"/>
  <c r="J27" i="7" s="1"/>
  <c r="G26" i="7"/>
  <c r="J26" i="7" s="1" a="1"/>
  <c r="J26" i="7" s="1"/>
  <c r="G25" i="7"/>
  <c r="J25" i="7" s="1" a="1"/>
  <c r="J25" i="7" s="1"/>
  <c r="G24" i="7"/>
  <c r="J24" i="7" s="1" a="1"/>
  <c r="J24" i="7" s="1"/>
  <c r="G23" i="7"/>
  <c r="J23" i="7" s="1" a="1"/>
  <c r="J23" i="7" s="1"/>
  <c r="G22" i="7"/>
  <c r="J22" i="7" s="1" a="1"/>
  <c r="J22" i="7" s="1"/>
  <c r="G21" i="7"/>
  <c r="J21" i="7" s="1" a="1"/>
  <c r="J21" i="7" s="1"/>
  <c r="G20" i="7"/>
  <c r="J20" i="7" s="1" a="1"/>
  <c r="J20" i="7" s="1"/>
  <c r="G19" i="7"/>
  <c r="J19" i="7" s="1" a="1"/>
  <c r="J19" i="7" s="1"/>
  <c r="G18" i="7"/>
  <c r="J18" i="7" s="1" a="1"/>
  <c r="J18" i="7" s="1"/>
  <c r="G17" i="7"/>
  <c r="J17" i="7" s="1" a="1"/>
  <c r="J17" i="7" s="1"/>
  <c r="G16" i="7"/>
  <c r="J16" i="7" s="1" a="1"/>
  <c r="J16" i="7" s="1"/>
  <c r="G15" i="7"/>
  <c r="J15" i="7" s="1" a="1"/>
  <c r="J15" i="7" s="1"/>
  <c r="G14" i="7"/>
  <c r="J14" i="7" s="1" a="1"/>
  <c r="J14" i="7" s="1"/>
  <c r="G13" i="7"/>
  <c r="J13" i="7" s="1" a="1"/>
  <c r="J13" i="7" s="1"/>
  <c r="G12" i="7"/>
  <c r="J12" i="7" s="1" a="1"/>
  <c r="J12" i="7" s="1"/>
  <c r="G11" i="7"/>
  <c r="J11" i="7" s="1" a="1"/>
  <c r="J11" i="7" s="1"/>
  <c r="G10" i="7"/>
  <c r="J10" i="7" s="1" a="1"/>
  <c r="J10" i="7" s="1"/>
  <c r="G9" i="7"/>
  <c r="J9" i="7" s="1" a="1"/>
  <c r="J9" i="7" s="1"/>
  <c r="G8" i="7"/>
  <c r="J8" i="7" s="1" a="1"/>
  <c r="J8" i="7" s="1"/>
  <c r="G7" i="7"/>
  <c r="J7" i="7" s="1" a="1"/>
  <c r="J7" i="7" s="1"/>
  <c r="G6" i="7"/>
  <c r="J6" i="7" s="1" a="1"/>
  <c r="J6" i="7" s="1"/>
  <c r="G5" i="7"/>
  <c r="J5" i="7" s="1" a="1"/>
  <c r="J5" i="7" s="1"/>
  <c r="C2" i="1"/>
  <c r="A2" i="1"/>
  <c r="C2" i="7"/>
  <c r="C2" i="12"/>
  <c r="D27" i="21" l="1"/>
  <c r="D20" i="21"/>
  <c r="D23" i="21" s="1"/>
  <c r="CG6" i="12" l="1"/>
  <c r="CG5" i="12"/>
  <c r="CG10" i="12"/>
  <c r="CG9" i="12"/>
  <c r="A102" i="12"/>
  <c r="A101" i="12"/>
  <c r="A98" i="12"/>
  <c r="A97" i="12"/>
  <c r="A94" i="12"/>
  <c r="A93" i="12"/>
  <c r="A90" i="12"/>
  <c r="A89" i="12"/>
  <c r="A86" i="12"/>
  <c r="A85" i="12"/>
  <c r="A82" i="12"/>
  <c r="A81" i="12"/>
  <c r="A78" i="12"/>
  <c r="A77" i="12"/>
  <c r="A74" i="12"/>
  <c r="A73" i="12"/>
  <c r="A70" i="12"/>
  <c r="A69" i="12"/>
  <c r="A66" i="12"/>
  <c r="A65" i="12"/>
  <c r="A62" i="12"/>
  <c r="A61" i="12"/>
  <c r="A58" i="12"/>
  <c r="A57" i="12"/>
  <c r="A54" i="12"/>
  <c r="A53" i="12"/>
  <c r="A50" i="12"/>
  <c r="A49" i="12"/>
  <c r="A46" i="12"/>
  <c r="A45" i="12"/>
  <c r="A42" i="12"/>
  <c r="A41" i="12"/>
  <c r="A38" i="12"/>
  <c r="A37" i="12"/>
  <c r="A34" i="12"/>
  <c r="A33" i="12"/>
  <c r="A30" i="12"/>
  <c r="A29" i="12"/>
  <c r="A26" i="12"/>
  <c r="A25" i="12"/>
  <c r="A22" i="12"/>
  <c r="A21" i="12"/>
  <c r="A18" i="12"/>
  <c r="A17" i="12"/>
  <c r="A14" i="12"/>
  <c r="A13" i="12"/>
  <c r="A10" i="12"/>
  <c r="A9" i="12"/>
  <c r="A6" i="12"/>
  <c r="A5" i="12"/>
  <c r="W7" i="1"/>
  <c r="X7" i="1" s="1"/>
  <c r="W24" i="1"/>
  <c r="X24" i="1" s="1"/>
  <c r="W23" i="1"/>
  <c r="X23" i="1" s="1"/>
  <c r="W22" i="1"/>
  <c r="X22" i="1" s="1"/>
  <c r="W21" i="1"/>
  <c r="X21" i="1" s="1"/>
  <c r="W20" i="1"/>
  <c r="X20" i="1" s="1"/>
  <c r="W18" i="1"/>
  <c r="X18" i="1" s="1"/>
  <c r="W17" i="1"/>
  <c r="X17" i="1" s="1"/>
  <c r="W16" i="1"/>
  <c r="X16" i="1" s="1"/>
  <c r="W15" i="1"/>
  <c r="X15" i="1" s="1"/>
  <c r="W14" i="1"/>
  <c r="X14" i="1" s="1"/>
  <c r="W13" i="1"/>
  <c r="X13" i="1" s="1"/>
  <c r="W12" i="1"/>
  <c r="X12" i="1" s="1"/>
  <c r="W11" i="1"/>
  <c r="X11" i="1" s="1"/>
  <c r="W10" i="1"/>
  <c r="X10" i="1" s="1"/>
  <c r="W9" i="1"/>
  <c r="X9" i="1" s="1"/>
  <c r="W8" i="1"/>
  <c r="X8" i="1" s="1"/>
  <c r="CH94" i="12"/>
  <c r="CH14" i="12"/>
  <c r="I15" i="19"/>
  <c r="I14" i="19"/>
  <c r="I13" i="19"/>
  <c r="I12" i="19"/>
  <c r="I11" i="19"/>
  <c r="I20" i="19" s="1"/>
  <c r="G18" i="19"/>
  <c r="G17" i="19"/>
  <c r="G16" i="19"/>
  <c r="G15" i="19"/>
  <c r="G20" i="19" s="1"/>
  <c r="G14" i="19"/>
  <c r="G13" i="19"/>
  <c r="G10" i="19"/>
  <c r="G9" i="19"/>
  <c r="G8" i="1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D12" i="21"/>
  <c r="CI4" i="12"/>
  <c r="CJ4" i="12" s="1"/>
  <c r="CH6" i="12"/>
  <c r="CH5" i="12"/>
  <c r="CF10" i="12"/>
  <c r="CH10" i="12" s="1"/>
  <c r="CF9" i="12"/>
  <c r="CH9" i="12" s="1"/>
  <c r="CI9" i="12" s="1"/>
  <c r="CJ9" i="12" s="1"/>
  <c r="CL9" i="12" s="1"/>
  <c r="CO8" i="12"/>
  <c r="CG102" i="12"/>
  <c r="CF102" i="12"/>
  <c r="CQ102" i="12" s="1"/>
  <c r="CG101" i="12"/>
  <c r="CF101" i="12"/>
  <c r="CF100" i="12"/>
  <c r="CG98" i="12"/>
  <c r="CF98" i="12"/>
  <c r="CQ98" i="12" s="1"/>
  <c r="CG97" i="12"/>
  <c r="CF97" i="12"/>
  <c r="CP97" i="12" s="1"/>
  <c r="CF96" i="12"/>
  <c r="CG94" i="12"/>
  <c r="CQ94" i="12"/>
  <c r="CG93" i="12"/>
  <c r="CF93" i="12"/>
  <c r="CH93" i="12" s="1"/>
  <c r="CF92" i="12"/>
  <c r="CG90" i="12"/>
  <c r="CF90" i="12"/>
  <c r="CQ90" i="12" s="1"/>
  <c r="CG89" i="12"/>
  <c r="CF89" i="12"/>
  <c r="CP89" i="12" s="1"/>
  <c r="CF88" i="12"/>
  <c r="CG86" i="12"/>
  <c r="CF86" i="12"/>
  <c r="CQ86" i="12" s="1"/>
  <c r="CG85" i="12"/>
  <c r="CF85" i="12"/>
  <c r="CH85" i="12" s="1"/>
  <c r="CF84" i="12"/>
  <c r="CG82" i="12"/>
  <c r="CF82" i="12"/>
  <c r="CQ82" i="12" s="1"/>
  <c r="CG81" i="12"/>
  <c r="CF81" i="12"/>
  <c r="CF80" i="12"/>
  <c r="CG78" i="12"/>
  <c r="CF78" i="12"/>
  <c r="CQ78" i="12" s="1"/>
  <c r="CG77" i="12"/>
  <c r="CF77" i="12"/>
  <c r="CH77" i="12" s="1"/>
  <c r="CF76" i="12"/>
  <c r="CG74" i="12"/>
  <c r="CF74" i="12"/>
  <c r="CQ74" i="12" s="1"/>
  <c r="CG73" i="12"/>
  <c r="CF73" i="12"/>
  <c r="CP73" i="12" s="1"/>
  <c r="CF72" i="12"/>
  <c r="CG70" i="12"/>
  <c r="CF70" i="12"/>
  <c r="CQ70" i="12" s="1"/>
  <c r="CG69" i="12"/>
  <c r="CF69" i="12"/>
  <c r="CP69" i="12" s="1"/>
  <c r="CF68" i="12"/>
  <c r="CG66" i="12"/>
  <c r="CF66" i="12"/>
  <c r="CQ66" i="12" s="1"/>
  <c r="CG65" i="12"/>
  <c r="CF65" i="12"/>
  <c r="CP65" i="12" s="1"/>
  <c r="CF64" i="12"/>
  <c r="CG62" i="12"/>
  <c r="CF62" i="12"/>
  <c r="CG61" i="12"/>
  <c r="CF61" i="12"/>
  <c r="CH61" i="12" s="1"/>
  <c r="CF60" i="12"/>
  <c r="CG58" i="12"/>
  <c r="CF58" i="12"/>
  <c r="CQ58" i="12" s="1"/>
  <c r="CG57" i="12"/>
  <c r="CF57" i="12"/>
  <c r="CP57" i="12" s="1"/>
  <c r="CF56" i="12"/>
  <c r="CG54" i="12"/>
  <c r="CF54" i="12"/>
  <c r="CQ54" i="12" s="1"/>
  <c r="CG53" i="12"/>
  <c r="CF53" i="12"/>
  <c r="CP53" i="12" s="1"/>
  <c r="CF52" i="12"/>
  <c r="CG50" i="12"/>
  <c r="CF50" i="12"/>
  <c r="CH50" i="12" s="1"/>
  <c r="CG49" i="12"/>
  <c r="CF49" i="12"/>
  <c r="CH49" i="12" s="1"/>
  <c r="CF48" i="12"/>
  <c r="CG46" i="12"/>
  <c r="CF46" i="12"/>
  <c r="CH46" i="12" s="1"/>
  <c r="CG45" i="12"/>
  <c r="CF45" i="12"/>
  <c r="CP45" i="12" s="1"/>
  <c r="CF44" i="12"/>
  <c r="CG42" i="12"/>
  <c r="CF42" i="12"/>
  <c r="CH42" i="12" s="1"/>
  <c r="CI42" i="12" s="1"/>
  <c r="CJ42" i="12" s="1"/>
  <c r="CM42" i="12" s="1"/>
  <c r="CG41" i="12"/>
  <c r="CF41" i="12"/>
  <c r="CP41" i="12" s="1"/>
  <c r="CF40" i="12"/>
  <c r="CG38" i="12"/>
  <c r="CF38" i="12"/>
  <c r="CH38" i="12" s="1"/>
  <c r="CG37" i="12"/>
  <c r="CF37" i="12"/>
  <c r="CH37" i="12" s="1"/>
  <c r="CF36" i="12"/>
  <c r="CG34" i="12"/>
  <c r="CF34" i="12"/>
  <c r="CH34" i="12" s="1"/>
  <c r="CG33" i="12"/>
  <c r="CF33" i="12"/>
  <c r="CH33" i="12" s="1"/>
  <c r="CF32" i="12"/>
  <c r="CG30" i="12"/>
  <c r="CF30" i="12"/>
  <c r="CQ30" i="12" s="1"/>
  <c r="CG29" i="12"/>
  <c r="CF29" i="12"/>
  <c r="CH29" i="12" s="1"/>
  <c r="CF28" i="12"/>
  <c r="CG26" i="12"/>
  <c r="CF26" i="12"/>
  <c r="CQ26" i="12" s="1"/>
  <c r="CG25" i="12"/>
  <c r="CF25" i="12"/>
  <c r="CP25" i="12" s="1"/>
  <c r="CF24" i="12"/>
  <c r="CG22" i="12"/>
  <c r="CF22" i="12"/>
  <c r="CH22" i="12" s="1"/>
  <c r="CG21" i="12"/>
  <c r="CF21" i="12"/>
  <c r="CP21" i="12" s="1"/>
  <c r="CF20" i="12"/>
  <c r="CG18" i="12"/>
  <c r="CF18" i="12"/>
  <c r="CH18" i="12" s="1"/>
  <c r="CG17" i="12"/>
  <c r="CF17" i="12"/>
  <c r="CP17" i="12" s="1"/>
  <c r="CF16" i="12"/>
  <c r="CG14" i="12"/>
  <c r="CQ14" i="12"/>
  <c r="CG13" i="12"/>
  <c r="CF13" i="12"/>
  <c r="CH13" i="12" s="1"/>
  <c r="CI12" i="12"/>
  <c r="CJ12" i="12" s="1"/>
  <c r="CN12" i="12" s="1"/>
  <c r="CO12" i="12"/>
  <c r="CP37" i="12"/>
  <c r="CQ62" i="12"/>
  <c r="CH62" i="12"/>
  <c r="CH69" i="12"/>
  <c r="CP101" i="12"/>
  <c r="CH101" i="12"/>
  <c r="E49" i="9"/>
  <c r="E48" i="9"/>
  <c r="E47" i="9"/>
  <c r="E46" i="9"/>
  <c r="E45" i="9"/>
  <c r="E44" i="9"/>
  <c r="E43" i="9"/>
  <c r="E42" i="9"/>
  <c r="E41" i="9"/>
  <c r="E4" i="9"/>
  <c r="F50" i="9"/>
  <c r="W30" i="1"/>
  <c r="X30" i="1" s="1"/>
  <c r="W31" i="1"/>
  <c r="X31" i="1" s="1"/>
  <c r="F3" i="12"/>
  <c r="G3" i="12" s="1"/>
  <c r="H3" i="12" s="1"/>
  <c r="I3" i="12" s="1"/>
  <c r="J3" i="12" s="1"/>
  <c r="K3" i="12" s="1"/>
  <c r="L3" i="12" s="1"/>
  <c r="M3" i="12" s="1"/>
  <c r="N3" i="12" s="1"/>
  <c r="O3" i="12" s="1"/>
  <c r="P3" i="12" s="1"/>
  <c r="Q3" i="12" s="1"/>
  <c r="R3" i="12" s="1"/>
  <c r="S3" i="12" s="1"/>
  <c r="T3" i="12" s="1"/>
  <c r="U3" i="12" s="1"/>
  <c r="V3" i="12" s="1"/>
  <c r="W3" i="12" s="1"/>
  <c r="X3" i="12" s="1"/>
  <c r="Y3" i="12" s="1"/>
  <c r="Z3" i="12" s="1"/>
  <c r="AA3" i="12" s="1"/>
  <c r="AB3" i="12" s="1"/>
  <c r="AC3" i="12" s="1"/>
  <c r="AD3" i="12" s="1"/>
  <c r="AE3" i="12" s="1"/>
  <c r="AF3" i="12" s="1"/>
  <c r="AG3" i="12" s="1"/>
  <c r="AH3" i="12" s="1"/>
  <c r="AI3" i="12" s="1"/>
  <c r="AJ3" i="12" s="1"/>
  <c r="AK3" i="12" s="1"/>
  <c r="AL3" i="12" s="1"/>
  <c r="AM3" i="12" s="1"/>
  <c r="AN3" i="12" s="1"/>
  <c r="AO3" i="12" s="1"/>
  <c r="AP3" i="12" s="1"/>
  <c r="AQ3" i="12" s="1"/>
  <c r="AR3" i="12" s="1"/>
  <c r="AS3" i="12" s="1"/>
  <c r="AT3" i="12" s="1"/>
  <c r="AU3" i="12" s="1"/>
  <c r="AV3" i="12" s="1"/>
  <c r="AW3" i="12" s="1"/>
  <c r="AX3" i="12" s="1"/>
  <c r="AY3" i="12" s="1"/>
  <c r="AZ3" i="12" s="1"/>
  <c r="BA3" i="12" s="1"/>
  <c r="BB3" i="12" s="1"/>
  <c r="BC3" i="12" s="1"/>
  <c r="BD3" i="12" s="1"/>
  <c r="BE3" i="12" s="1"/>
  <c r="BF3" i="12" s="1"/>
  <c r="BG3" i="12" s="1"/>
  <c r="BH3" i="12" s="1"/>
  <c r="BI3" i="12" s="1"/>
  <c r="BJ3" i="12" s="1"/>
  <c r="BK3" i="12" s="1"/>
  <c r="BL3" i="12" s="1"/>
  <c r="BM3" i="12" s="1"/>
  <c r="BN3" i="12" s="1"/>
  <c r="BO3" i="12" s="1"/>
  <c r="BP3" i="12" s="1"/>
  <c r="BQ3" i="12" s="1"/>
  <c r="BR3" i="12" s="1"/>
  <c r="BS3" i="12" s="1"/>
  <c r="BT3" i="12" s="1"/>
  <c r="BU3" i="12" s="1"/>
  <c r="BV3" i="12" s="1"/>
  <c r="BW3" i="12" s="1"/>
  <c r="BX3" i="12" s="1"/>
  <c r="BY3" i="12" s="1"/>
  <c r="BZ3" i="12" s="1"/>
  <c r="CA3" i="12" s="1"/>
  <c r="CB3" i="12" s="1"/>
  <c r="CC3" i="12" s="1"/>
  <c r="CD3" i="12" s="1"/>
  <c r="CE3" i="12" s="1"/>
  <c r="CO4" i="12"/>
  <c r="CQ6" i="12"/>
  <c r="AF172" i="15"/>
  <c r="AG188" i="10"/>
  <c r="AK187" i="15"/>
  <c r="AK186" i="15"/>
  <c r="AK185" i="15"/>
  <c r="AK184" i="15"/>
  <c r="AK183" i="15"/>
  <c r="AK182" i="15"/>
  <c r="AK181" i="15"/>
  <c r="AK180" i="15"/>
  <c r="AK179" i="15"/>
  <c r="AK178" i="15"/>
  <c r="AK177" i="15"/>
  <c r="AK176" i="15"/>
  <c r="AK175" i="15"/>
  <c r="AK174" i="15"/>
  <c r="AF153" i="15"/>
  <c r="AG169" i="10"/>
  <c r="AF134" i="15"/>
  <c r="AG150" i="10"/>
  <c r="AF115" i="15"/>
  <c r="AG131" i="10"/>
  <c r="AF96" i="15"/>
  <c r="AG112" i="10"/>
  <c r="AF77" i="15"/>
  <c r="AG93" i="10"/>
  <c r="AF58" i="15"/>
  <c r="AG74" i="10"/>
  <c r="AF39" i="15"/>
  <c r="AG55" i="10"/>
  <c r="AF20" i="15"/>
  <c r="AG36" i="10"/>
  <c r="AF1" i="15"/>
  <c r="AK168" i="15"/>
  <c r="AK167" i="15"/>
  <c r="AK166" i="15"/>
  <c r="AK165" i="15"/>
  <c r="AK164" i="15"/>
  <c r="AK163" i="15"/>
  <c r="AK162" i="15"/>
  <c r="AK161" i="15"/>
  <c r="AK160" i="15"/>
  <c r="AK159" i="15"/>
  <c r="AK158" i="15"/>
  <c r="AK157" i="15"/>
  <c r="AK156" i="15"/>
  <c r="AK155" i="15"/>
  <c r="AK149" i="15"/>
  <c r="AK148" i="15"/>
  <c r="AK147" i="15"/>
  <c r="AK146" i="15"/>
  <c r="AK145" i="15"/>
  <c r="AK144" i="15"/>
  <c r="AK143" i="15"/>
  <c r="AK142" i="15"/>
  <c r="AK141" i="15"/>
  <c r="AK140" i="15"/>
  <c r="AK139" i="15"/>
  <c r="AK138" i="15"/>
  <c r="AK137" i="15"/>
  <c r="AK136" i="15"/>
  <c r="AK150" i="15"/>
  <c r="AK130" i="15"/>
  <c r="AK129" i="15"/>
  <c r="AK128" i="15"/>
  <c r="AK127" i="15"/>
  <c r="AK126" i="15"/>
  <c r="AK125" i="15"/>
  <c r="AK124" i="15"/>
  <c r="AK123" i="15"/>
  <c r="AK122" i="15"/>
  <c r="AK121" i="15"/>
  <c r="AK120" i="15"/>
  <c r="AK119" i="15"/>
  <c r="AK118" i="15"/>
  <c r="AK117" i="15"/>
  <c r="AK111" i="15"/>
  <c r="AK110" i="15"/>
  <c r="AK109" i="15"/>
  <c r="AK108" i="15"/>
  <c r="AK107" i="15"/>
  <c r="AK106" i="15"/>
  <c r="AK105" i="15"/>
  <c r="AK104" i="15"/>
  <c r="AK103" i="15"/>
  <c r="AK102" i="15"/>
  <c r="AK101" i="15"/>
  <c r="AK100" i="15"/>
  <c r="AK99" i="15"/>
  <c r="AK98" i="15"/>
  <c r="AK92" i="15"/>
  <c r="AK91" i="15"/>
  <c r="AK90" i="15"/>
  <c r="AK89" i="15"/>
  <c r="AK88" i="15"/>
  <c r="AK87" i="15"/>
  <c r="AK86" i="15"/>
  <c r="AK85" i="15"/>
  <c r="AK84" i="15"/>
  <c r="AK83" i="15"/>
  <c r="AK82" i="15"/>
  <c r="AK81" i="15"/>
  <c r="AK80" i="15"/>
  <c r="AK79" i="15"/>
  <c r="AK73" i="15"/>
  <c r="AK72" i="15"/>
  <c r="AK71" i="15"/>
  <c r="AK70" i="15"/>
  <c r="AK69" i="15"/>
  <c r="AK68" i="15"/>
  <c r="AK67" i="15"/>
  <c r="AK66" i="15"/>
  <c r="AK65" i="15"/>
  <c r="AK64" i="15"/>
  <c r="AK63" i="15"/>
  <c r="AK62" i="15"/>
  <c r="AK61" i="15"/>
  <c r="AK60" i="15"/>
  <c r="AK54" i="15"/>
  <c r="AK53" i="15"/>
  <c r="AK52" i="15"/>
  <c r="AK51" i="15"/>
  <c r="AK50" i="15"/>
  <c r="AK49" i="15"/>
  <c r="AK48" i="15"/>
  <c r="AK47" i="15"/>
  <c r="AK46" i="15"/>
  <c r="AK45" i="15"/>
  <c r="AK44" i="15"/>
  <c r="AK43" i="15"/>
  <c r="AK42" i="15"/>
  <c r="AK41" i="15"/>
  <c r="AK35" i="15"/>
  <c r="AK34" i="15"/>
  <c r="AK33" i="15"/>
  <c r="AK32" i="15"/>
  <c r="AK31" i="15"/>
  <c r="AK30" i="15"/>
  <c r="AK29" i="15"/>
  <c r="AK28" i="15"/>
  <c r="AK27" i="15"/>
  <c r="AK26" i="15"/>
  <c r="AK25" i="15"/>
  <c r="AK24" i="15"/>
  <c r="AK23" i="15"/>
  <c r="AK22" i="15"/>
  <c r="AK16" i="15"/>
  <c r="AK15" i="15"/>
  <c r="AK14" i="15"/>
  <c r="AK13" i="15"/>
  <c r="AK12" i="15"/>
  <c r="AK11" i="15"/>
  <c r="AK10" i="15"/>
  <c r="AK9" i="15"/>
  <c r="AK8" i="15"/>
  <c r="AK7" i="15"/>
  <c r="AK6" i="15"/>
  <c r="AK5" i="15"/>
  <c r="AK4" i="15"/>
  <c r="AK3" i="15"/>
  <c r="M15" i="15"/>
  <c r="N15" i="15"/>
  <c r="O15" i="15"/>
  <c r="P15" i="15"/>
  <c r="Q15" i="15"/>
  <c r="V15" i="15"/>
  <c r="W15" i="15"/>
  <c r="X15" i="15"/>
  <c r="Y15" i="15"/>
  <c r="AL203" i="10"/>
  <c r="AL202" i="10"/>
  <c r="AL201" i="10"/>
  <c r="AL200" i="10"/>
  <c r="AL199" i="10"/>
  <c r="AL198" i="10"/>
  <c r="AL197" i="10"/>
  <c r="AL196" i="10"/>
  <c r="AL195" i="10"/>
  <c r="AL194" i="10"/>
  <c r="AL193" i="10"/>
  <c r="AL192" i="10"/>
  <c r="AL191" i="10"/>
  <c r="AL190" i="10"/>
  <c r="AL184" i="10"/>
  <c r="AL183" i="10"/>
  <c r="AL182" i="10"/>
  <c r="AL181" i="10"/>
  <c r="AL180" i="10"/>
  <c r="AL179" i="10"/>
  <c r="AL178" i="10"/>
  <c r="AL177" i="10"/>
  <c r="AL176" i="10"/>
  <c r="AL175" i="10"/>
  <c r="AL174" i="10"/>
  <c r="AL173" i="10"/>
  <c r="AL172" i="10"/>
  <c r="AL171" i="10"/>
  <c r="AL165" i="10"/>
  <c r="AL164" i="10"/>
  <c r="AL163" i="10"/>
  <c r="AL162" i="10"/>
  <c r="AL161" i="10"/>
  <c r="AL160" i="10"/>
  <c r="AL159" i="10"/>
  <c r="AL158" i="10"/>
  <c r="AL157" i="10"/>
  <c r="AL156" i="10"/>
  <c r="AL155" i="10"/>
  <c r="AL154" i="10"/>
  <c r="AL153" i="10"/>
  <c r="AL152" i="10"/>
  <c r="AL146" i="10"/>
  <c r="AL145" i="10"/>
  <c r="AL144" i="10"/>
  <c r="AL143" i="10"/>
  <c r="AL142" i="10"/>
  <c r="AL141" i="10"/>
  <c r="AL140" i="10"/>
  <c r="AL139" i="10"/>
  <c r="AL138" i="10"/>
  <c r="AL137" i="10"/>
  <c r="AL136" i="10"/>
  <c r="AL135" i="10"/>
  <c r="AL134" i="10"/>
  <c r="AL133" i="10"/>
  <c r="AL127" i="10"/>
  <c r="AL126" i="10"/>
  <c r="AL125" i="10"/>
  <c r="AL124" i="10"/>
  <c r="AL123" i="10"/>
  <c r="AL122" i="10"/>
  <c r="AL121" i="10"/>
  <c r="AL120" i="10"/>
  <c r="AL119" i="10"/>
  <c r="AL118" i="10"/>
  <c r="AL117" i="10"/>
  <c r="AL116" i="10"/>
  <c r="AL115" i="10"/>
  <c r="AL114" i="10"/>
  <c r="AL108" i="10"/>
  <c r="AL107" i="10"/>
  <c r="AL106" i="10"/>
  <c r="AL105" i="10"/>
  <c r="AL104" i="10"/>
  <c r="AL103" i="10"/>
  <c r="AL102" i="10"/>
  <c r="AL101" i="10"/>
  <c r="AL100" i="10"/>
  <c r="AL99" i="10"/>
  <c r="AL98" i="10"/>
  <c r="AL97" i="10"/>
  <c r="AL96" i="10"/>
  <c r="AL95" i="10"/>
  <c r="AL89" i="10"/>
  <c r="AL88" i="10"/>
  <c r="AL87" i="10"/>
  <c r="AL86" i="10"/>
  <c r="AL85" i="10"/>
  <c r="AL84" i="10"/>
  <c r="AL83" i="10"/>
  <c r="AL82" i="10"/>
  <c r="AL81" i="10"/>
  <c r="AL80" i="10"/>
  <c r="AL79" i="10"/>
  <c r="AL78" i="10"/>
  <c r="AL77" i="10"/>
  <c r="AL76" i="10"/>
  <c r="AL70" i="10"/>
  <c r="AL69" i="10"/>
  <c r="AL68" i="10"/>
  <c r="AL67" i="10"/>
  <c r="AL66" i="10"/>
  <c r="AL65" i="10"/>
  <c r="AL64" i="10"/>
  <c r="AL63" i="10"/>
  <c r="AL62" i="10"/>
  <c r="AL61" i="10"/>
  <c r="AL60" i="10"/>
  <c r="AL59" i="10"/>
  <c r="AL58" i="10"/>
  <c r="AL57" i="10"/>
  <c r="AL51" i="10"/>
  <c r="AL50" i="10"/>
  <c r="AL49" i="10"/>
  <c r="AL48" i="10"/>
  <c r="AL47" i="10"/>
  <c r="AL46" i="10"/>
  <c r="AL45" i="10"/>
  <c r="AL44" i="10"/>
  <c r="AL43" i="10"/>
  <c r="AL42" i="10"/>
  <c r="AL41" i="10"/>
  <c r="AL40" i="10"/>
  <c r="AL39" i="10"/>
  <c r="AL38" i="10"/>
  <c r="AK55" i="15"/>
  <c r="AK131" i="15"/>
  <c r="AK188" i="15"/>
  <c r="AK17" i="15"/>
  <c r="AK169" i="15"/>
  <c r="AL52" i="10"/>
  <c r="AL90" i="10"/>
  <c r="AL128" i="10"/>
  <c r="AL166" i="10"/>
  <c r="AL204" i="10"/>
  <c r="AK93" i="15"/>
  <c r="AK36" i="15"/>
  <c r="AK74" i="15"/>
  <c r="AK112" i="15"/>
  <c r="AL71" i="10"/>
  <c r="AL109" i="10"/>
  <c r="AL147" i="10"/>
  <c r="AL185" i="10"/>
  <c r="A2" i="9"/>
  <c r="AG17" i="10"/>
  <c r="AL32" i="10"/>
  <c r="AL31" i="10"/>
  <c r="AL30" i="10"/>
  <c r="AL29" i="10"/>
  <c r="AL28" i="10"/>
  <c r="AL27" i="10"/>
  <c r="AL26" i="10"/>
  <c r="AL25" i="10"/>
  <c r="AL24" i="10"/>
  <c r="AL23" i="10"/>
  <c r="AL22" i="10"/>
  <c r="AL21" i="10"/>
  <c r="AL20" i="10"/>
  <c r="AL19" i="10"/>
  <c r="AL33" i="10"/>
  <c r="A3" i="10"/>
  <c r="W5" i="1"/>
  <c r="X5" i="1" s="1"/>
  <c r="W6" i="1"/>
  <c r="X6" i="1" s="1"/>
  <c r="W19" i="1"/>
  <c r="X19" i="1" s="1"/>
  <c r="W25" i="1"/>
  <c r="X25" i="1" s="1"/>
  <c r="W26" i="1"/>
  <c r="X26" i="1" s="1"/>
  <c r="W27" i="1"/>
  <c r="X27" i="1" s="1"/>
  <c r="W28" i="1"/>
  <c r="X28" i="1" s="1"/>
  <c r="W29" i="1"/>
  <c r="X29" i="1" s="1"/>
  <c r="X15" i="10"/>
  <c r="W15" i="10"/>
  <c r="V15" i="10"/>
  <c r="Y15" i="10"/>
  <c r="P15" i="10"/>
  <c r="O15" i="10"/>
  <c r="N15" i="10"/>
  <c r="M15" i="10"/>
  <c r="Q15" i="10"/>
  <c r="K3" i="1"/>
  <c r="L3" i="1" s="1"/>
  <c r="M3" i="1" s="1"/>
  <c r="N3" i="1" s="1"/>
  <c r="O3" i="1" s="1"/>
  <c r="P3" i="1" s="1"/>
  <c r="Q3" i="1" s="1"/>
  <c r="R3" i="1" s="1"/>
  <c r="S3" i="1" s="1"/>
  <c r="T3" i="1" s="1"/>
  <c r="U3" i="1" s="1"/>
  <c r="V3" i="1" s="1"/>
  <c r="E50" i="9"/>
  <c r="F51" i="9"/>
  <c r="F37" i="8"/>
  <c r="F26" i="8"/>
  <c r="F27" i="8"/>
  <c r="F28" i="8"/>
  <c r="F29" i="8"/>
  <c r="F25" i="8"/>
  <c r="F10" i="8"/>
  <c r="F11" i="8"/>
  <c r="F12" i="8"/>
  <c r="F13" i="8"/>
  <c r="F14" i="8"/>
  <c r="F31" i="8"/>
  <c r="F21" i="8"/>
  <c r="F40" i="8"/>
  <c r="CO80" i="12" l="1"/>
  <c r="CH80" i="12"/>
  <c r="CH36" i="12"/>
  <c r="CI36" i="12" s="1"/>
  <c r="CJ36" i="12" s="1"/>
  <c r="CN36" i="12" s="1"/>
  <c r="CH68" i="12"/>
  <c r="CI68" i="12" s="1"/>
  <c r="CJ68" i="12" s="1"/>
  <c r="CN68" i="12" s="1"/>
  <c r="CO100" i="12"/>
  <c r="CH100" i="12"/>
  <c r="CI100" i="12" s="1"/>
  <c r="CJ100" i="12" s="1"/>
  <c r="CN100" i="12" s="1"/>
  <c r="CH16" i="12"/>
  <c r="CI16" i="12" s="1"/>
  <c r="CJ16" i="12" s="1"/>
  <c r="CN16" i="12" s="1"/>
  <c r="CH48" i="12"/>
  <c r="CI48" i="12" s="1"/>
  <c r="CJ48" i="12" s="1"/>
  <c r="CN48" i="12" s="1"/>
  <c r="CP29" i="12"/>
  <c r="CO24" i="12"/>
  <c r="CH24" i="12"/>
  <c r="CI24" i="12" s="1"/>
  <c r="CJ24" i="12" s="1"/>
  <c r="CN24" i="12" s="1"/>
  <c r="CO56" i="12"/>
  <c r="CH56" i="12"/>
  <c r="CI56" i="12" s="1"/>
  <c r="CJ56" i="12" s="1"/>
  <c r="CN56" i="12" s="1"/>
  <c r="CO88" i="12"/>
  <c r="CH88" i="12"/>
  <c r="CI88" i="12" s="1"/>
  <c r="CJ88" i="12" s="1"/>
  <c r="CN88" i="12" s="1"/>
  <c r="CH86" i="12"/>
  <c r="CP93" i="12"/>
  <c r="CO32" i="12"/>
  <c r="CH32" i="12"/>
  <c r="CI32" i="12" s="1"/>
  <c r="CJ32" i="12" s="1"/>
  <c r="CN32" i="12" s="1"/>
  <c r="CI64" i="12"/>
  <c r="CJ64" i="12" s="1"/>
  <c r="CN64" i="12" s="1"/>
  <c r="CH64" i="12"/>
  <c r="CO96" i="12"/>
  <c r="CH96" i="12"/>
  <c r="CO44" i="12"/>
  <c r="CH44" i="12"/>
  <c r="CP61" i="12"/>
  <c r="CH20" i="12"/>
  <c r="CI20" i="12" s="1"/>
  <c r="CJ20" i="12" s="1"/>
  <c r="CN20" i="12" s="1"/>
  <c r="CI52" i="12"/>
  <c r="CJ52" i="12" s="1"/>
  <c r="CN52" i="12" s="1"/>
  <c r="CH52" i="12"/>
  <c r="CO84" i="12"/>
  <c r="CH84" i="12"/>
  <c r="CO76" i="12"/>
  <c r="CH76" i="12"/>
  <c r="CI94" i="12"/>
  <c r="CJ94" i="12" s="1"/>
  <c r="CM94" i="12" s="1"/>
  <c r="CH30" i="12"/>
  <c r="CI30" i="12" s="1"/>
  <c r="CJ30" i="12" s="1"/>
  <c r="CM30" i="12" s="1"/>
  <c r="CO40" i="12"/>
  <c r="CH40" i="12"/>
  <c r="CO72" i="12"/>
  <c r="CH72" i="12"/>
  <c r="CO28" i="12"/>
  <c r="CH28" i="12"/>
  <c r="CO60" i="12"/>
  <c r="CH60" i="12"/>
  <c r="CI60" i="12" s="1"/>
  <c r="CJ60" i="12" s="1"/>
  <c r="CN60" i="12" s="1"/>
  <c r="CO92" i="12"/>
  <c r="CH92" i="12"/>
  <c r="CI14" i="12"/>
  <c r="CJ14" i="12" s="1"/>
  <c r="CM14" i="12" s="1"/>
  <c r="CI37" i="12"/>
  <c r="CJ37" i="12" s="1"/>
  <c r="CL37" i="12" s="1"/>
  <c r="X4" i="1"/>
  <c r="X32" i="1" s="1"/>
  <c r="D11" i="21" s="1"/>
  <c r="W32" i="1"/>
  <c r="CH74" i="12"/>
  <c r="CI74" i="12" s="1"/>
  <c r="CJ74" i="12" s="1"/>
  <c r="CM74" i="12" s="1"/>
  <c r="CI44" i="12"/>
  <c r="CJ44" i="12" s="1"/>
  <c r="CN44" i="12" s="1"/>
  <c r="CQ10" i="12"/>
  <c r="CI22" i="12"/>
  <c r="CJ22" i="12" s="1"/>
  <c r="CM22" i="12" s="1"/>
  <c r="CI80" i="12"/>
  <c r="CJ80" i="12" s="1"/>
  <c r="CN80" i="12" s="1"/>
  <c r="CP9" i="12"/>
  <c r="CO48" i="12"/>
  <c r="CQ22" i="12"/>
  <c r="CN4" i="12"/>
  <c r="CQ50" i="12"/>
  <c r="CI76" i="12"/>
  <c r="CJ76" i="12" s="1"/>
  <c r="CN76" i="12" s="1"/>
  <c r="CH25" i="12"/>
  <c r="CI101" i="12"/>
  <c r="CJ101" i="12" s="1"/>
  <c r="CL101" i="12" s="1"/>
  <c r="CH89" i="12"/>
  <c r="CI89" i="12" s="1"/>
  <c r="CJ89" i="12" s="1"/>
  <c r="CL89" i="12" s="1"/>
  <c r="CQ42" i="12"/>
  <c r="CO68" i="12"/>
  <c r="CI10" i="12"/>
  <c r="CJ10" i="12" s="1"/>
  <c r="CM10" i="12" s="1"/>
  <c r="CQ18" i="12"/>
  <c r="CI62" i="12"/>
  <c r="CJ62" i="12" s="1"/>
  <c r="CM62" i="12" s="1"/>
  <c r="CP5" i="12"/>
  <c r="CI69" i="12"/>
  <c r="CJ69" i="12" s="1"/>
  <c r="CL69" i="12" s="1"/>
  <c r="CO36" i="12"/>
  <c r="CI6" i="12"/>
  <c r="CJ6" i="12" s="1"/>
  <c r="CI29" i="12"/>
  <c r="CJ29" i="12" s="1"/>
  <c r="CL29" i="12" s="1"/>
  <c r="CI49" i="12"/>
  <c r="CJ49" i="12" s="1"/>
  <c r="CL49" i="12" s="1"/>
  <c r="CH17" i="12"/>
  <c r="CI17" i="12" s="1"/>
  <c r="CJ17" i="12" s="1"/>
  <c r="CL17" i="12" s="1"/>
  <c r="CP77" i="12"/>
  <c r="CH26" i="12"/>
  <c r="CI26" i="12" s="1"/>
  <c r="CJ26" i="12" s="1"/>
  <c r="CM26" i="12" s="1"/>
  <c r="CI8" i="12"/>
  <c r="CJ8" i="12" s="1"/>
  <c r="CN8" i="12" s="1"/>
  <c r="CI34" i="12"/>
  <c r="CJ34" i="12" s="1"/>
  <c r="CM34" i="12" s="1"/>
  <c r="CI84" i="12"/>
  <c r="CJ84" i="12" s="1"/>
  <c r="CN84" i="12" s="1"/>
  <c r="CP33" i="12"/>
  <c r="CP13" i="12"/>
  <c r="CO64" i="12"/>
  <c r="CH70" i="12"/>
  <c r="CI70" i="12" s="1"/>
  <c r="CJ70" i="12" s="1"/>
  <c r="CM70" i="12" s="1"/>
  <c r="CI33" i="12"/>
  <c r="CJ33" i="12" s="1"/>
  <c r="CL33" i="12" s="1"/>
  <c r="CI85" i="12"/>
  <c r="CJ85" i="12" s="1"/>
  <c r="CL85" i="12" s="1"/>
  <c r="CQ38" i="12"/>
  <c r="CH102" i="12"/>
  <c r="CI102" i="12" s="1"/>
  <c r="CJ102" i="12" s="1"/>
  <c r="CM102" i="12" s="1"/>
  <c r="CH65" i="12"/>
  <c r="CI65" i="12" s="1"/>
  <c r="CJ65" i="12" s="1"/>
  <c r="CL65" i="12" s="1"/>
  <c r="CH45" i="12"/>
  <c r="CI45" i="12" s="1"/>
  <c r="CJ45" i="12" s="1"/>
  <c r="CL45" i="12" s="1"/>
  <c r="CI96" i="12"/>
  <c r="CJ96" i="12" s="1"/>
  <c r="CN96" i="12" s="1"/>
  <c r="CO52" i="12"/>
  <c r="CI25" i="12"/>
  <c r="CJ25" i="12" s="1"/>
  <c r="CL25" i="12" s="1"/>
  <c r="CI38" i="12"/>
  <c r="CJ38" i="12" s="1"/>
  <c r="CM38" i="12" s="1"/>
  <c r="CH97" i="12"/>
  <c r="CI97" i="12" s="1"/>
  <c r="CJ97" i="12" s="1"/>
  <c r="CL97" i="12" s="1"/>
  <c r="CH58" i="12"/>
  <c r="CI58" i="12" s="1"/>
  <c r="CJ58" i="12" s="1"/>
  <c r="CM58" i="12" s="1"/>
  <c r="CO20" i="12"/>
  <c r="CI18" i="12"/>
  <c r="CJ18" i="12" s="1"/>
  <c r="CM18" i="12" s="1"/>
  <c r="CI50" i="12"/>
  <c r="CJ50" i="12" s="1"/>
  <c r="CM50" i="12" s="1"/>
  <c r="CH78" i="12"/>
  <c r="CI78" i="12" s="1"/>
  <c r="CJ78" i="12" s="1"/>
  <c r="CM78" i="12" s="1"/>
  <c r="CH57" i="12"/>
  <c r="CI57" i="12" s="1"/>
  <c r="CJ57" i="12" s="1"/>
  <c r="CL57" i="12" s="1"/>
  <c r="CH41" i="12"/>
  <c r="CI41" i="12" s="1"/>
  <c r="CJ41" i="12" s="1"/>
  <c r="CL41" i="12" s="1"/>
  <c r="CI40" i="12"/>
  <c r="CJ40" i="12" s="1"/>
  <c r="CN40" i="12" s="1"/>
  <c r="CH90" i="12"/>
  <c r="CI90" i="12" s="1"/>
  <c r="CJ90" i="12" s="1"/>
  <c r="CM90" i="12" s="1"/>
  <c r="CH82" i="12"/>
  <c r="CI82" i="12" s="1"/>
  <c r="CJ82" i="12" s="1"/>
  <c r="CM82" i="12" s="1"/>
  <c r="CI61" i="12"/>
  <c r="CJ61" i="12" s="1"/>
  <c r="CL61" i="12" s="1"/>
  <c r="CI86" i="12"/>
  <c r="CJ86" i="12" s="1"/>
  <c r="CM86" i="12" s="1"/>
  <c r="CI93" i="12"/>
  <c r="CJ93" i="12" s="1"/>
  <c r="CL93" i="12" s="1"/>
  <c r="CH21" i="12"/>
  <c r="CI21" i="12" s="1"/>
  <c r="CJ21" i="12" s="1"/>
  <c r="CL21" i="12" s="1"/>
  <c r="CH73" i="12"/>
  <c r="CI73" i="12" s="1"/>
  <c r="CJ73" i="12" s="1"/>
  <c r="CL73" i="12" s="1"/>
  <c r="CI5" i="12"/>
  <c r="CJ5" i="12" s="1"/>
  <c r="CQ46" i="12"/>
  <c r="CQ34" i="12"/>
  <c r="CH53" i="12"/>
  <c r="CI53" i="12" s="1"/>
  <c r="CJ53" i="12" s="1"/>
  <c r="CL53" i="12" s="1"/>
  <c r="CI72" i="12"/>
  <c r="CJ72" i="12" s="1"/>
  <c r="CN72" i="12" s="1"/>
  <c r="CP85" i="12"/>
  <c r="CI13" i="12"/>
  <c r="CJ13" i="12" s="1"/>
  <c r="CL13" i="12" s="1"/>
  <c r="CI77" i="12"/>
  <c r="CJ77" i="12" s="1"/>
  <c r="CL77" i="12" s="1"/>
  <c r="CP81" i="12"/>
  <c r="CH81" i="12"/>
  <c r="CI81" i="12" s="1"/>
  <c r="CJ81" i="12" s="1"/>
  <c r="CL81" i="12" s="1"/>
  <c r="CP49" i="12"/>
  <c r="CI46" i="12"/>
  <c r="CJ46" i="12" s="1"/>
  <c r="CM46" i="12" s="1"/>
  <c r="CI92" i="12"/>
  <c r="CJ92" i="12" s="1"/>
  <c r="CN92" i="12" s="1"/>
  <c r="CH54" i="12"/>
  <c r="CI54" i="12" s="1"/>
  <c r="CJ54" i="12" s="1"/>
  <c r="CM54" i="12" s="1"/>
  <c r="CI28" i="12"/>
  <c r="CJ28" i="12" s="1"/>
  <c r="CN28" i="12" s="1"/>
  <c r="CH98" i="12"/>
  <c r="CI98" i="12" s="1"/>
  <c r="CJ98" i="12" s="1"/>
  <c r="CM98" i="12" s="1"/>
  <c r="CH66" i="12"/>
  <c r="CI66" i="12" s="1"/>
  <c r="CJ66" i="12" s="1"/>
  <c r="CM66" i="12" s="1"/>
  <c r="CO16" i="12"/>
  <c r="J144" i="7"/>
  <c r="CJ107" i="12" l="1"/>
  <c r="D9" i="21" s="1"/>
  <c r="CJ108" i="12"/>
  <c r="D10" i="21" s="1"/>
  <c r="CJ106" i="12"/>
  <c r="D8" i="21" s="1"/>
  <c r="CM6" i="12"/>
  <c r="CL5" i="12"/>
  <c r="CJ109" i="12" l="1"/>
  <c r="D16" i="21"/>
  <c r="D26" i="21" s="1"/>
  <c r="D28" i="2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<sst xmlns="http://schemas.openxmlformats.org/spreadsheetml/2006/main" count="2951" uniqueCount="1552">
  <si>
    <r>
      <t>Applicant:</t>
    </r>
    <r>
      <rPr>
        <b/>
        <sz val="11"/>
        <color theme="1"/>
        <rFont val="Calibri"/>
        <family val="2"/>
        <scheme val="minor"/>
      </rPr>
      <t xml:space="preserve"> </t>
    </r>
  </si>
  <si>
    <t>COMPLETED WORK</t>
  </si>
  <si>
    <t>Claimed Total</t>
  </si>
  <si>
    <t>Total Hours</t>
  </si>
  <si>
    <t>Force Account Labor ST time</t>
  </si>
  <si>
    <t>Force Account Labor OT time</t>
  </si>
  <si>
    <t>Force Account Labor OT 2 time</t>
  </si>
  <si>
    <t>Force Account Equipment</t>
  </si>
  <si>
    <t>Rental Equipment</t>
  </si>
  <si>
    <t>Contracts</t>
  </si>
  <si>
    <t>Total</t>
  </si>
  <si>
    <t>WORK TO BE COMPLETED</t>
  </si>
  <si>
    <t>Total Withdrawn/Ineligible Cost</t>
  </si>
  <si>
    <t>Total Estimated/Eligible Cost</t>
  </si>
  <si>
    <t xml:space="preserve"> </t>
  </si>
  <si>
    <t>Force Account Fringe Benefit Calculator</t>
  </si>
  <si>
    <t>TOTAL PAYROLL</t>
  </si>
  <si>
    <t xml:space="preserve">Value </t>
  </si>
  <si>
    <t>Regular Time %</t>
  </si>
  <si>
    <t>Overtime %</t>
  </si>
  <si>
    <t>Average No. of Days per Year</t>
  </si>
  <si>
    <t>Holidays</t>
  </si>
  <si>
    <t>Vaction Days</t>
  </si>
  <si>
    <t>Sick Days</t>
  </si>
  <si>
    <t>Social Security</t>
  </si>
  <si>
    <t>Medicare</t>
  </si>
  <si>
    <t>(Annual Premium for Dept./Municipality)</t>
  </si>
  <si>
    <t xml:space="preserve">Unemployment </t>
  </si>
  <si>
    <t xml:space="preserve">Worker's Comp </t>
  </si>
  <si>
    <t>Retirement</t>
  </si>
  <si>
    <t>Health Benefits</t>
  </si>
  <si>
    <t>Life Insurance Benefits</t>
  </si>
  <si>
    <t>Other Annualized Payroll Costs Paid by Employer
 (Describe)</t>
  </si>
  <si>
    <t>(Enter Description Here)</t>
  </si>
  <si>
    <t>TOTAL</t>
  </si>
  <si>
    <t>.</t>
  </si>
  <si>
    <t>The undersigned certifies that the information on this sheet is complete and accurate and was obtained from records that are available for audit.</t>
  </si>
  <si>
    <t>CERTIFIED</t>
  </si>
  <si>
    <t>DATE</t>
  </si>
  <si>
    <t>Enter Start date this column</t>
  </si>
  <si>
    <t>Hourly Rate</t>
  </si>
  <si>
    <t>Rate with FB</t>
  </si>
  <si>
    <t>Explanation of OT worked</t>
  </si>
  <si>
    <t>OT</t>
  </si>
  <si>
    <t>OT 2</t>
  </si>
  <si>
    <t>ST</t>
  </si>
  <si>
    <t>ST hours</t>
  </si>
  <si>
    <t>OT hours</t>
  </si>
  <si>
    <t>OT 1.5</t>
  </si>
  <si>
    <t>ST Total</t>
  </si>
  <si>
    <t>OT Total</t>
  </si>
  <si>
    <t>OT 2 Total</t>
  </si>
  <si>
    <t>Total  Costs</t>
  </si>
  <si>
    <t>Full Time</t>
  </si>
  <si>
    <t>insert extra columns before this column</t>
  </si>
  <si>
    <t>Make</t>
  </si>
  <si>
    <t>Model</t>
  </si>
  <si>
    <t>HP</t>
  </si>
  <si>
    <t>Capacity Size</t>
  </si>
  <si>
    <t>Cost Code</t>
  </si>
  <si>
    <t>Total 
Hours</t>
  </si>
  <si>
    <t>Total Cost</t>
  </si>
  <si>
    <t>Notes</t>
  </si>
  <si>
    <t>Applicant Response</t>
  </si>
  <si>
    <t>FEMA Region Repsonse</t>
  </si>
  <si>
    <t>Material Source</t>
  </si>
  <si>
    <t>Vendor</t>
  </si>
  <si>
    <t>Material Description</t>
  </si>
  <si>
    <t>QTY</t>
  </si>
  <si>
    <t>Unit Price</t>
  </si>
  <si>
    <t>Invoice #</t>
  </si>
  <si>
    <t>Withdrawn/
Ineligible Total</t>
  </si>
  <si>
    <t>Purchased</t>
  </si>
  <si>
    <t>File Name</t>
  </si>
  <si>
    <t>Total:</t>
  </si>
  <si>
    <t>Eligible Total:</t>
  </si>
  <si>
    <t>Rental Equipment Summary</t>
  </si>
  <si>
    <t>Amt 
Claimed</t>
  </si>
  <si>
    <t>Contractor</t>
  </si>
  <si>
    <t>Invoice Date</t>
  </si>
  <si>
    <t>Direct Administrative Costs</t>
  </si>
  <si>
    <t>Labor Summary</t>
  </si>
  <si>
    <t>Employee Name</t>
  </si>
  <si>
    <t>Title</t>
  </si>
  <si>
    <t xml:space="preserve">Work Performed </t>
  </si>
  <si>
    <t>Hours</t>
  </si>
  <si>
    <t>Labor Subtotal:</t>
  </si>
  <si>
    <t>Equipment Summary</t>
  </si>
  <si>
    <t>Description</t>
  </si>
  <si>
    <t>Hours or Miles</t>
  </si>
  <si>
    <t>Rate</t>
  </si>
  <si>
    <t>Equipment Subtotal:</t>
  </si>
  <si>
    <t>Materials Summary</t>
  </si>
  <si>
    <t>Quantity</t>
  </si>
  <si>
    <t>Materials Subtotal:</t>
  </si>
  <si>
    <t>Direct Administrative Costs Total:</t>
  </si>
  <si>
    <t xml:space="preserve">Applicant Estimate </t>
  </si>
  <si>
    <t>Contractor/Vendor</t>
  </si>
  <si>
    <t>Item/description</t>
  </si>
  <si>
    <t>Equipment Description</t>
  </si>
  <si>
    <t>Specifications</t>
  </si>
  <si>
    <t>Size</t>
  </si>
  <si>
    <t>Unit</t>
  </si>
  <si>
    <r>
      <rPr>
        <sz val="11"/>
        <rFont val="Calibri"/>
        <family val="2"/>
      </rPr>
      <t>Air Compressor</t>
    </r>
  </si>
  <si>
    <r>
      <rPr>
        <sz val="11"/>
        <rFont val="Calibri"/>
        <family val="2"/>
      </rPr>
      <t>41 CFM</t>
    </r>
  </si>
  <si>
    <r>
      <rPr>
        <sz val="11"/>
        <rFont val="Calibri"/>
        <family val="2"/>
      </rPr>
      <t>to 10</t>
    </r>
  </si>
  <si>
    <r>
      <rPr>
        <sz val="11"/>
        <rFont val="Calibri"/>
        <family val="2"/>
      </rPr>
      <t>Hoses included.</t>
    </r>
  </si>
  <si>
    <r>
      <rPr>
        <sz val="11"/>
        <rFont val="Calibri"/>
        <family val="2"/>
      </rPr>
      <t>hour</t>
    </r>
  </si>
  <si>
    <t xml:space="preserve">The rates on this Schedule of Equipment Rates are for applicant-owned equipment in good mechanical condition, complete with all required attachments. Each rate covers all costs eligible under the Robert T. Stafford Disaster Relief and Emergency Assistance Act, 42 U.S.C. § 5121, et seq., for ownership and operation of equipment, including depreciation, overhead, all maintenance, field repairs, fuel, lubricants, tires, OSHA equipment and other costs incidental to operation. Standby equipment costs are not eligible.
Equipment must be in actual operation performing eligible work in order for reimbursement to be eligible. LABOR COSTS OF OPERATOR ARE NOT INCLUDED in the rates and should be approved separately from equipment costs.
Information regarding the use of the Schedule is contained in 44 CFR § 206.228 Allowable Costs. Rates for equipment not listed will be furnished by FEMA upon request. Any appeals shall be in accordance with 44 CFR § 206.206 Appeals.
</t>
  </si>
  <si>
    <r>
      <rPr>
        <sz val="11"/>
        <rFont val="Calibri"/>
        <family val="2"/>
      </rPr>
      <t>103 CFM</t>
    </r>
  </si>
  <si>
    <r>
      <rPr>
        <sz val="11"/>
        <rFont val="Calibri"/>
        <family val="2"/>
      </rPr>
      <t>to 30</t>
    </r>
  </si>
  <si>
    <r>
      <rPr>
        <sz val="11"/>
        <rFont val="Calibri"/>
        <family val="2"/>
      </rPr>
      <t>130 CFM</t>
    </r>
  </si>
  <si>
    <r>
      <rPr>
        <sz val="11"/>
        <rFont val="Calibri"/>
        <family val="2"/>
      </rPr>
      <t>to 50</t>
    </r>
  </si>
  <si>
    <r>
      <rPr>
        <sz val="11"/>
        <rFont val="Calibri"/>
        <family val="2"/>
      </rPr>
      <t>175 CFM</t>
    </r>
  </si>
  <si>
    <r>
      <rPr>
        <sz val="11"/>
        <rFont val="Calibri"/>
        <family val="2"/>
      </rPr>
      <t>to 90</t>
    </r>
  </si>
  <si>
    <r>
      <rPr>
        <sz val="11"/>
        <rFont val="Calibri"/>
        <family val="2"/>
      </rPr>
      <t>400 CFM</t>
    </r>
  </si>
  <si>
    <r>
      <rPr>
        <sz val="11"/>
        <rFont val="Calibri"/>
        <family val="2"/>
      </rPr>
      <t>to 145</t>
    </r>
  </si>
  <si>
    <r>
      <rPr>
        <sz val="11"/>
        <rFont val="Calibri"/>
        <family val="2"/>
      </rPr>
      <t>575 CFM</t>
    </r>
  </si>
  <si>
    <r>
      <rPr>
        <sz val="11"/>
        <rFont val="Calibri"/>
        <family val="2"/>
      </rPr>
      <t>to 230</t>
    </r>
  </si>
  <si>
    <r>
      <rPr>
        <sz val="11"/>
        <rFont val="Calibri"/>
        <family val="2"/>
      </rPr>
      <t>1100 CFM</t>
    </r>
  </si>
  <si>
    <r>
      <rPr>
        <sz val="11"/>
        <rFont val="Calibri"/>
        <family val="2"/>
      </rPr>
      <t>to 355</t>
    </r>
  </si>
  <si>
    <r>
      <rPr>
        <sz val="11"/>
        <rFont val="Calibri"/>
        <family val="2"/>
      </rPr>
      <t>1600 CFM</t>
    </r>
  </si>
  <si>
    <r>
      <rPr>
        <sz val="11"/>
        <rFont val="Calibri"/>
        <family val="2"/>
      </rPr>
      <t>to 500</t>
    </r>
  </si>
  <si>
    <r>
      <rPr>
        <sz val="11"/>
        <rFont val="Calibri"/>
        <family val="2"/>
      </rPr>
      <t>Ambulance</t>
    </r>
  </si>
  <si>
    <r>
      <rPr>
        <sz val="11"/>
        <rFont val="Calibri"/>
        <family val="2"/>
      </rPr>
      <t>Board, Arrow</t>
    </r>
  </si>
  <si>
    <r>
      <rPr>
        <sz val="11"/>
        <rFont val="Calibri"/>
        <family val="2"/>
      </rPr>
      <t>to 8</t>
    </r>
  </si>
  <si>
    <r>
      <rPr>
        <sz val="11"/>
        <rFont val="Calibri"/>
        <family val="2"/>
      </rPr>
      <t>to 5</t>
    </r>
  </si>
  <si>
    <r>
      <rPr>
        <sz val="11"/>
        <rFont val="Calibri"/>
        <family val="2"/>
      </rPr>
      <t>Auger, Portable</t>
    </r>
  </si>
  <si>
    <r>
      <rPr>
        <sz val="11"/>
        <rFont val="Calibri"/>
        <family val="2"/>
      </rPr>
      <t>16 In</t>
    </r>
  </si>
  <si>
    <r>
      <rPr>
        <sz val="11"/>
        <rFont val="Calibri"/>
        <family val="2"/>
      </rPr>
      <t>to 6</t>
    </r>
  </si>
  <si>
    <r>
      <rPr>
        <sz val="11"/>
        <rFont val="Calibri"/>
        <family val="2"/>
      </rPr>
      <t>18 In</t>
    </r>
  </si>
  <si>
    <r>
      <rPr>
        <sz val="11"/>
        <rFont val="Calibri"/>
        <family val="2"/>
      </rPr>
      <t>to 13</t>
    </r>
  </si>
  <si>
    <r>
      <rPr>
        <sz val="11"/>
        <rFont val="Calibri"/>
        <family val="2"/>
      </rPr>
      <t>Auger, Tractor Mounted</t>
    </r>
  </si>
  <si>
    <r>
      <rPr>
        <sz val="11"/>
        <rFont val="Calibri"/>
        <family val="2"/>
      </rPr>
      <t>36 In</t>
    </r>
  </si>
  <si>
    <r>
      <rPr>
        <sz val="11"/>
        <rFont val="Calibri"/>
        <family val="2"/>
      </rPr>
      <t xml:space="preserve">Includes digger, boom &amp;
</t>
    </r>
    <r>
      <rPr>
        <sz val="11"/>
        <rFont val="Calibri"/>
        <family val="2"/>
      </rPr>
      <t>mounting hardware</t>
    </r>
  </si>
  <si>
    <r>
      <rPr>
        <sz val="11"/>
        <rFont val="Calibri"/>
        <family val="2"/>
      </rPr>
      <t>Auger, Truck Mounted</t>
    </r>
  </si>
  <si>
    <r>
      <rPr>
        <sz val="11"/>
        <rFont val="Calibri"/>
        <family val="2"/>
      </rPr>
      <t>24 In</t>
    </r>
  </si>
  <si>
    <r>
      <rPr>
        <sz val="11"/>
        <rFont val="Calibri"/>
        <family val="2"/>
      </rPr>
      <t>to 100</t>
    </r>
  </si>
  <si>
    <r>
      <rPr>
        <sz val="11"/>
        <rFont val="Calibri"/>
        <family val="2"/>
      </rPr>
      <t>Auger</t>
    </r>
  </si>
  <si>
    <r>
      <rPr>
        <sz val="11"/>
        <rFont val="Calibri"/>
        <family val="2"/>
      </rPr>
      <t>Horizontal Directional Boring Machine</t>
    </r>
  </si>
  <si>
    <r>
      <rPr>
        <sz val="11"/>
        <rFont val="Calibri"/>
        <family val="2"/>
      </rPr>
      <t>250 X 100</t>
    </r>
  </si>
  <si>
    <r>
      <rPr>
        <sz val="11"/>
        <rFont val="Calibri"/>
        <family val="2"/>
      </rPr>
      <t>DD-140B YR-2003</t>
    </r>
  </si>
  <si>
    <r>
      <rPr>
        <sz val="11"/>
        <rFont val="Calibri"/>
        <family val="2"/>
      </rPr>
      <t>50 X 100</t>
    </r>
  </si>
  <si>
    <r>
      <rPr>
        <sz val="11"/>
        <rFont val="Calibri"/>
        <family val="2"/>
      </rPr>
      <t>Auger, Directional Boring Machine</t>
    </r>
  </si>
  <si>
    <r>
      <rPr>
        <sz val="11"/>
        <rFont val="Calibri"/>
        <family val="2"/>
      </rPr>
      <t>8067-1</t>
    </r>
  </si>
  <si>
    <r>
      <rPr>
        <sz val="11"/>
        <rFont val="Calibri"/>
        <family val="2"/>
      </rPr>
      <t>Directional Boring Machine</t>
    </r>
  </si>
  <si>
    <r>
      <rPr>
        <sz val="11"/>
        <rFont val="Calibri"/>
        <family val="2"/>
      </rPr>
      <t xml:space="preserve">Vermeer
</t>
    </r>
    <r>
      <rPr>
        <sz val="11"/>
        <rFont val="Calibri"/>
        <family val="2"/>
      </rPr>
      <t>D24X40A (disc. 2001)</t>
    </r>
  </si>
  <si>
    <r>
      <rPr>
        <sz val="11"/>
        <rFont val="Calibri"/>
        <family val="2"/>
      </rPr>
      <t>Spindle Torque 4000 ft/lb</t>
    </r>
  </si>
  <si>
    <r>
      <rPr>
        <sz val="11"/>
        <rFont val="Calibri"/>
        <family val="2"/>
      </rPr>
      <t>Bush Hog</t>
    </r>
  </si>
  <si>
    <r>
      <rPr>
        <sz val="11"/>
        <rFont val="Calibri"/>
        <family val="2"/>
      </rPr>
      <t>8068-1</t>
    </r>
  </si>
  <si>
    <r>
      <rPr>
        <sz val="11"/>
        <rFont val="Calibri"/>
        <family val="2"/>
      </rPr>
      <t>8068-2</t>
    </r>
  </si>
  <si>
    <r>
      <rPr>
        <sz val="11"/>
        <rFont val="Calibri"/>
        <family val="2"/>
      </rPr>
      <t>Automobile</t>
    </r>
  </si>
  <si>
    <r>
      <rPr>
        <sz val="11"/>
        <rFont val="Calibri"/>
        <family val="2"/>
      </rPr>
      <t>to 130</t>
    </r>
  </si>
  <si>
    <r>
      <rPr>
        <sz val="11"/>
        <rFont val="Calibri"/>
        <family val="2"/>
      </rPr>
      <t>mile</t>
    </r>
  </si>
  <si>
    <r>
      <rPr>
        <sz val="11"/>
        <rFont val="Calibri"/>
        <family val="2"/>
      </rPr>
      <t>Automobile, Police</t>
    </r>
  </si>
  <si>
    <r>
      <rPr>
        <sz val="11"/>
        <rFont val="Calibri"/>
        <family val="2"/>
      </rPr>
      <t>to 250</t>
    </r>
  </si>
  <si>
    <r>
      <rPr>
        <sz val="11"/>
        <rFont val="Calibri"/>
        <family val="2"/>
      </rPr>
      <t>Ford Explorer</t>
    </r>
  </si>
  <si>
    <r>
      <rPr>
        <sz val="11"/>
        <rFont val="Calibri"/>
        <family val="2"/>
      </rPr>
      <t>Motorcycle, Police</t>
    </r>
  </si>
  <si>
    <r>
      <rPr>
        <sz val="11"/>
        <rFont val="Calibri"/>
        <family val="2"/>
      </rPr>
      <t xml:space="preserve">Automibile - Chevy
</t>
    </r>
    <r>
      <rPr>
        <sz val="11"/>
        <rFont val="Calibri"/>
        <family val="2"/>
      </rPr>
      <t>Trailblazer</t>
    </r>
  </si>
  <si>
    <r>
      <rPr>
        <sz val="11"/>
        <rFont val="Calibri"/>
        <family val="2"/>
      </rPr>
      <t xml:space="preserve">Automobile - Ford
</t>
    </r>
    <r>
      <rPr>
        <sz val="11"/>
        <rFont val="Calibri"/>
        <family val="2"/>
      </rPr>
      <t>Expedition</t>
    </r>
  </si>
  <si>
    <r>
      <rPr>
        <sz val="11"/>
        <rFont val="Calibri"/>
        <family val="2"/>
      </rPr>
      <t xml:space="preserve">MRAP Armored Rescue
</t>
    </r>
    <r>
      <rPr>
        <sz val="11"/>
        <rFont val="Calibri"/>
        <family val="2"/>
      </rPr>
      <t>Vehicle</t>
    </r>
  </si>
  <si>
    <r>
      <rPr>
        <sz val="11"/>
        <rFont val="Calibri"/>
        <family val="2"/>
      </rPr>
      <t>MRAP C-MTV</t>
    </r>
  </si>
  <si>
    <r>
      <rPr>
        <sz val="11"/>
        <rFont val="Calibri"/>
        <family val="2"/>
      </rPr>
      <t>to 350</t>
    </r>
  </si>
  <si>
    <r>
      <rPr>
        <sz val="11"/>
        <rFont val="Calibri"/>
        <family val="2"/>
      </rPr>
      <t>All Terrain Vehicle (ATV)</t>
    </r>
  </si>
  <si>
    <r>
      <rPr>
        <sz val="11"/>
        <rFont val="Calibri"/>
        <family val="2"/>
      </rPr>
      <t>6.5-7.5</t>
    </r>
  </si>
  <si>
    <r>
      <rPr>
        <sz val="11"/>
        <rFont val="Calibri"/>
        <family val="2"/>
      </rPr>
      <t>7.6-8.6</t>
    </r>
  </si>
  <si>
    <r>
      <rPr>
        <sz val="11"/>
        <rFont val="Calibri"/>
        <family val="2"/>
      </rPr>
      <t>9.0-10.0</t>
    </r>
  </si>
  <si>
    <r>
      <rPr>
        <sz val="11"/>
        <rFont val="Calibri"/>
        <family val="2"/>
      </rPr>
      <t>15-17</t>
    </r>
  </si>
  <si>
    <r>
      <rPr>
        <sz val="11"/>
        <rFont val="Calibri"/>
        <family val="2"/>
      </rPr>
      <t>18-20</t>
    </r>
  </si>
  <si>
    <r>
      <rPr>
        <sz val="11"/>
        <rFont val="Calibri"/>
        <family val="2"/>
      </rPr>
      <t>26-28</t>
    </r>
  </si>
  <si>
    <r>
      <rPr>
        <sz val="11"/>
        <rFont val="Calibri"/>
        <family val="2"/>
      </rPr>
      <t>38-40</t>
    </r>
  </si>
  <si>
    <r>
      <rPr>
        <sz val="11"/>
        <rFont val="Calibri"/>
        <family val="2"/>
      </rPr>
      <t>44-46</t>
    </r>
  </si>
  <si>
    <r>
      <rPr>
        <sz val="11"/>
        <rFont val="Calibri"/>
        <family val="2"/>
      </rPr>
      <t>Barge, Deck</t>
    </r>
  </si>
  <si>
    <r>
      <rPr>
        <sz val="11"/>
        <rFont val="Calibri"/>
        <family val="2"/>
      </rPr>
      <t>Push by Tug-Boat</t>
    </r>
  </si>
  <si>
    <r>
      <rPr>
        <sz val="11"/>
        <rFont val="Calibri"/>
        <family val="2"/>
      </rPr>
      <t>50'x35'x9'</t>
    </r>
  </si>
  <si>
    <r>
      <rPr>
        <sz val="11"/>
        <rFont val="Calibri"/>
        <family val="2"/>
      </rPr>
      <t>120'x45'x10'</t>
    </r>
  </si>
  <si>
    <r>
      <rPr>
        <sz val="11"/>
        <rFont val="Calibri"/>
        <family val="2"/>
      </rPr>
      <t>Boat, Tow</t>
    </r>
  </si>
  <si>
    <r>
      <rPr>
        <sz val="11"/>
        <rFont val="Calibri"/>
        <family val="2"/>
      </rPr>
      <t>to 870</t>
    </r>
  </si>
  <si>
    <r>
      <rPr>
        <sz val="11"/>
        <rFont val="Calibri"/>
        <family val="2"/>
      </rPr>
      <t>to 1050</t>
    </r>
  </si>
  <si>
    <r>
      <rPr>
        <sz val="11"/>
        <rFont val="Calibri"/>
        <family val="2"/>
      </rPr>
      <t>to 1350</t>
    </r>
  </si>
  <si>
    <r>
      <rPr>
        <sz val="11"/>
        <rFont val="Calibri"/>
        <family val="2"/>
      </rPr>
      <t>to 2000</t>
    </r>
  </si>
  <si>
    <r>
      <rPr>
        <sz val="11"/>
        <rFont val="Calibri"/>
        <family val="2"/>
      </rPr>
      <t>Airboat</t>
    </r>
  </si>
  <si>
    <r>
      <rPr>
        <sz val="11"/>
        <rFont val="Calibri"/>
        <family val="2"/>
      </rPr>
      <t>Swamp Buggy</t>
    </r>
  </si>
  <si>
    <r>
      <rPr>
        <sz val="11"/>
        <rFont val="Calibri"/>
        <family val="2"/>
      </rPr>
      <t>Boat, Row</t>
    </r>
  </si>
  <si>
    <r>
      <rPr>
        <sz val="11"/>
        <rFont val="Calibri"/>
        <family val="2"/>
      </rPr>
      <t>Boat, Runabout</t>
    </r>
  </si>
  <si>
    <r>
      <rPr>
        <sz val="11"/>
        <rFont val="Calibri"/>
        <family val="2"/>
      </rPr>
      <t>Boat, Tender</t>
    </r>
  </si>
  <si>
    <r>
      <rPr>
        <sz val="11"/>
        <rFont val="Calibri"/>
        <family val="2"/>
      </rPr>
      <t xml:space="preserve">Inboard with 360 degree
</t>
    </r>
    <r>
      <rPr>
        <sz val="11"/>
        <rFont val="Calibri"/>
        <family val="2"/>
      </rPr>
      <t>drive.</t>
    </r>
  </si>
  <si>
    <r>
      <rPr>
        <sz val="11"/>
        <rFont val="Calibri"/>
        <family val="2"/>
      </rPr>
      <t>Boat, Push</t>
    </r>
  </si>
  <si>
    <r>
      <rPr>
        <sz val="11"/>
        <rFont val="Calibri"/>
        <family val="2"/>
      </rPr>
      <t>to 435</t>
    </r>
  </si>
  <si>
    <r>
      <rPr>
        <sz val="11"/>
        <rFont val="Calibri"/>
        <family val="2"/>
      </rPr>
      <t>Flat hull.</t>
    </r>
  </si>
  <si>
    <r>
      <rPr>
        <sz val="11"/>
        <rFont val="Calibri"/>
        <family val="2"/>
      </rPr>
      <t>to 525</t>
    </r>
  </si>
  <si>
    <r>
      <rPr>
        <sz val="11"/>
        <rFont val="Calibri"/>
        <family val="2"/>
      </rPr>
      <t>to 705</t>
    </r>
  </si>
  <si>
    <r>
      <rPr>
        <sz val="11"/>
        <rFont val="Calibri"/>
        <family val="2"/>
      </rPr>
      <t>Boat, Tug</t>
    </r>
  </si>
  <si>
    <r>
      <rPr>
        <sz val="11"/>
        <rFont val="Calibri"/>
        <family val="2"/>
      </rPr>
      <t>to 175</t>
    </r>
  </si>
  <si>
    <r>
      <rPr>
        <sz val="11"/>
        <rFont val="Calibri"/>
        <family val="2"/>
      </rPr>
      <t>to 380</t>
    </r>
  </si>
  <si>
    <r>
      <rPr>
        <sz val="11"/>
        <rFont val="Calibri"/>
        <family val="2"/>
      </rPr>
      <t>to 700</t>
    </r>
  </si>
  <si>
    <r>
      <rPr>
        <sz val="11"/>
        <rFont val="Calibri"/>
        <family val="2"/>
      </rPr>
      <t>Jet Ski</t>
    </r>
  </si>
  <si>
    <r>
      <rPr>
        <sz val="11"/>
        <rFont val="Calibri"/>
        <family val="2"/>
      </rPr>
      <t xml:space="preserve">Boat, Inflatable Rescue
</t>
    </r>
    <r>
      <rPr>
        <sz val="11"/>
        <rFont val="Calibri"/>
        <family val="2"/>
      </rPr>
      <t>Raft</t>
    </r>
  </si>
  <si>
    <r>
      <rPr>
        <sz val="11"/>
        <rFont val="Calibri"/>
        <family val="2"/>
      </rPr>
      <t>Boat, Removable Engine</t>
    </r>
  </si>
  <si>
    <r>
      <rPr>
        <sz val="11"/>
        <rFont val="Calibri"/>
        <family val="2"/>
      </rPr>
      <t>Broom, Pavement, Mounted</t>
    </r>
  </si>
  <si>
    <r>
      <rPr>
        <sz val="11"/>
        <rFont val="Calibri"/>
        <family val="2"/>
      </rPr>
      <t>Broom, Pavement, Pull</t>
    </r>
  </si>
  <si>
    <r>
      <rPr>
        <sz val="11"/>
        <rFont val="Calibri"/>
        <family val="2"/>
      </rPr>
      <t>Sweeper, Pavement</t>
    </r>
  </si>
  <si>
    <r>
      <rPr>
        <sz val="11"/>
        <rFont val="Calibri"/>
        <family val="2"/>
      </rPr>
      <t>to 110</t>
    </r>
  </si>
  <si>
    <r>
      <rPr>
        <sz val="11"/>
        <rFont val="Calibri"/>
        <family val="2"/>
      </rPr>
      <t>Bus</t>
    </r>
  </si>
  <si>
    <r>
      <rPr>
        <sz val="11"/>
        <rFont val="Calibri"/>
        <family val="2"/>
      </rPr>
      <t>Blower</t>
    </r>
  </si>
  <si>
    <r>
      <rPr>
        <sz val="11"/>
        <rFont val="Calibri"/>
        <family val="2"/>
      </rPr>
      <t>8183-1</t>
    </r>
  </si>
  <si>
    <r>
      <rPr>
        <sz val="11"/>
        <rFont val="Calibri"/>
        <family val="2"/>
      </rPr>
      <t>Mosquito Sprayer</t>
    </r>
  </si>
  <si>
    <r>
      <rPr>
        <sz val="11"/>
        <rFont val="Calibri"/>
        <family val="2"/>
      </rPr>
      <t>Back-Pack Blower</t>
    </r>
  </si>
  <si>
    <r>
      <rPr>
        <sz val="11"/>
        <rFont val="Calibri"/>
        <family val="2"/>
      </rPr>
      <t>to 4.4</t>
    </r>
  </si>
  <si>
    <r>
      <rPr>
        <sz val="11"/>
        <rFont val="Calibri"/>
        <family val="2"/>
      </rPr>
      <t>Walk-Behind Blower</t>
    </r>
  </si>
  <si>
    <r>
      <rPr>
        <sz val="11"/>
        <rFont val="Calibri"/>
        <family val="2"/>
      </rPr>
      <t>Chainsaw</t>
    </r>
  </si>
  <si>
    <r>
      <rPr>
        <sz val="11"/>
        <rFont val="Calibri"/>
        <family val="2"/>
      </rPr>
      <t>Bar Length = 20 in</t>
    </r>
  </si>
  <si>
    <r>
      <rPr>
        <sz val="11"/>
        <rFont val="Calibri"/>
        <family val="2"/>
      </rPr>
      <t>3.0 cu in</t>
    </r>
  </si>
  <si>
    <r>
      <rPr>
        <sz val="11"/>
        <rFont val="Calibri"/>
        <family val="2"/>
      </rPr>
      <t>5.0 cu in</t>
    </r>
  </si>
  <si>
    <r>
      <rPr>
        <sz val="11"/>
        <rFont val="Calibri"/>
        <family val="2"/>
      </rPr>
      <t>6.0 cu in</t>
    </r>
  </si>
  <si>
    <r>
      <rPr>
        <sz val="11"/>
        <rFont val="Calibri"/>
        <family val="2"/>
      </rPr>
      <t>Bar Length = 16 in</t>
    </r>
  </si>
  <si>
    <r>
      <rPr>
        <sz val="11"/>
        <rFont val="Calibri"/>
        <family val="2"/>
      </rPr>
      <t>2.5 cu in</t>
    </r>
  </si>
  <si>
    <r>
      <rPr>
        <sz val="11"/>
        <rFont val="Calibri"/>
        <family val="2"/>
      </rPr>
      <t>Bar Length = 25 in</t>
    </r>
  </si>
  <si>
    <r>
      <rPr>
        <sz val="11"/>
        <rFont val="Calibri"/>
        <family val="2"/>
      </rPr>
      <t>Bar Length = 18 in</t>
    </r>
  </si>
  <si>
    <r>
      <rPr>
        <sz val="11"/>
        <rFont val="Calibri"/>
        <family val="2"/>
      </rPr>
      <t>Skidder</t>
    </r>
  </si>
  <si>
    <r>
      <rPr>
        <sz val="11"/>
        <rFont val="Calibri"/>
        <family val="2"/>
      </rPr>
      <t>Cutter, Brush</t>
    </r>
  </si>
  <si>
    <r>
      <rPr>
        <sz val="11"/>
        <rFont val="Calibri"/>
        <family val="2"/>
      </rPr>
      <t>Log Trailer</t>
    </r>
  </si>
  <si>
    <r>
      <rPr>
        <sz val="11"/>
        <rFont val="Calibri"/>
        <family val="2"/>
      </rPr>
      <t>Chipper, Brush</t>
    </r>
  </si>
  <si>
    <r>
      <rPr>
        <sz val="11"/>
        <rFont val="Calibri"/>
        <family val="2"/>
      </rPr>
      <t>6 In</t>
    </r>
  </si>
  <si>
    <r>
      <rPr>
        <sz val="11"/>
        <rFont val="Calibri"/>
        <family val="2"/>
      </rPr>
      <t>12 In</t>
    </r>
  </si>
  <si>
    <r>
      <rPr>
        <sz val="11"/>
        <rFont val="Calibri"/>
        <family val="2"/>
      </rPr>
      <t>to 200</t>
    </r>
  </si>
  <si>
    <r>
      <rPr>
        <sz val="11"/>
        <rFont val="Calibri"/>
        <family val="2"/>
      </rPr>
      <t xml:space="preserve">Loader - Tractor -
</t>
    </r>
    <r>
      <rPr>
        <sz val="11"/>
        <rFont val="Calibri"/>
        <family val="2"/>
      </rPr>
      <t>Knuckleboom</t>
    </r>
  </si>
  <si>
    <r>
      <rPr>
        <sz val="11"/>
        <rFont val="Calibri"/>
        <family val="2"/>
      </rPr>
      <t>Loader - Wheel</t>
    </r>
  </si>
  <si>
    <r>
      <rPr>
        <sz val="11"/>
        <rFont val="Calibri"/>
        <family val="2"/>
      </rPr>
      <t xml:space="preserve">Clamshell &amp; Dragline,
</t>
    </r>
    <r>
      <rPr>
        <sz val="11"/>
        <rFont val="Calibri"/>
        <family val="2"/>
      </rPr>
      <t>Crawler</t>
    </r>
  </si>
  <si>
    <r>
      <rPr>
        <sz val="11"/>
        <rFont val="Calibri"/>
        <family val="2"/>
      </rPr>
      <t>149,999 lbs</t>
    </r>
  </si>
  <si>
    <r>
      <rPr>
        <sz val="11"/>
        <rFont val="Calibri"/>
        <family val="2"/>
      </rPr>
      <t xml:space="preserve">Bucket not included in
</t>
    </r>
    <r>
      <rPr>
        <sz val="11"/>
        <rFont val="Calibri"/>
        <family val="2"/>
      </rPr>
      <t>rate.</t>
    </r>
  </si>
  <si>
    <r>
      <rPr>
        <sz val="11"/>
        <rFont val="Calibri"/>
        <family val="2"/>
      </rPr>
      <t>250,000 lbs</t>
    </r>
  </si>
  <si>
    <r>
      <rPr>
        <sz val="11"/>
        <rFont val="Calibri"/>
        <family val="2"/>
      </rPr>
      <t>to 520</t>
    </r>
  </si>
  <si>
    <r>
      <rPr>
        <sz val="11"/>
        <rFont val="Calibri"/>
        <family val="2"/>
      </rPr>
      <t>BOMAG Compactor</t>
    </r>
  </si>
  <si>
    <r>
      <rPr>
        <sz val="11"/>
        <rFont val="Calibri"/>
        <family val="2"/>
      </rPr>
      <t>BW100AD-3</t>
    </r>
  </si>
  <si>
    <r>
      <rPr>
        <sz val="11"/>
        <rFont val="Calibri"/>
        <family val="2"/>
      </rPr>
      <t>Hour</t>
    </r>
  </si>
  <si>
    <r>
      <rPr>
        <sz val="11"/>
        <rFont val="Calibri"/>
        <family val="2"/>
      </rPr>
      <t>Compactor -2-Ton Pavement Roller</t>
    </r>
  </si>
  <si>
    <r>
      <rPr>
        <sz val="11"/>
        <rFont val="Calibri"/>
        <family val="2"/>
      </rPr>
      <t xml:space="preserve">Compactor, Towed,
</t>
    </r>
    <r>
      <rPr>
        <sz val="11"/>
        <rFont val="Calibri"/>
        <family val="2"/>
      </rPr>
      <t>Vibratory Drum</t>
    </r>
  </si>
  <si>
    <r>
      <rPr>
        <sz val="11"/>
        <rFont val="Calibri"/>
        <family val="2"/>
      </rPr>
      <t>to 45</t>
    </r>
  </si>
  <si>
    <r>
      <rPr>
        <sz val="11"/>
        <rFont val="Calibri"/>
        <family val="2"/>
      </rPr>
      <t xml:space="preserve">Compactor, Vibratory,
</t>
    </r>
    <r>
      <rPr>
        <sz val="11"/>
        <rFont val="Calibri"/>
        <family val="2"/>
      </rPr>
      <t>Drum</t>
    </r>
  </si>
  <si>
    <r>
      <rPr>
        <sz val="11"/>
        <rFont val="Calibri"/>
        <family val="2"/>
      </rPr>
      <t>to 75</t>
    </r>
  </si>
  <si>
    <r>
      <rPr>
        <sz val="11"/>
        <rFont val="Calibri"/>
        <family val="2"/>
      </rPr>
      <t xml:space="preserve">Compactor, Pneumatic,
</t>
    </r>
    <r>
      <rPr>
        <sz val="11"/>
        <rFont val="Calibri"/>
        <family val="2"/>
      </rPr>
      <t>Wheel</t>
    </r>
  </si>
  <si>
    <r>
      <rPr>
        <sz val="11"/>
        <rFont val="Calibri"/>
        <family val="2"/>
      </rPr>
      <t>Vibratory Compactor</t>
    </r>
  </si>
  <si>
    <r>
      <rPr>
        <sz val="11"/>
        <rFont val="Calibri"/>
        <family val="2"/>
      </rPr>
      <t>Compactor, Sanitation</t>
    </r>
  </si>
  <si>
    <r>
      <rPr>
        <sz val="11"/>
        <rFont val="Calibri"/>
        <family val="2"/>
      </rPr>
      <t>to 400</t>
    </r>
  </si>
  <si>
    <r>
      <rPr>
        <sz val="11"/>
        <rFont val="Calibri"/>
        <family val="2"/>
      </rPr>
      <t xml:space="preserve">Compactor, Towed,
</t>
    </r>
    <r>
      <rPr>
        <sz val="11"/>
        <rFont val="Calibri"/>
        <family val="2"/>
      </rPr>
      <t>Pneumatic, Wheel</t>
    </r>
  </si>
  <si>
    <r>
      <rPr>
        <sz val="11"/>
        <rFont val="Calibri"/>
        <family val="2"/>
      </rPr>
      <t>11-Wheels (Towed)</t>
    </r>
  </si>
  <si>
    <r>
      <rPr>
        <sz val="11"/>
        <rFont val="Calibri"/>
        <family val="2"/>
      </rPr>
      <t>Compactor,Towed Steel Drum Static Compactor</t>
    </r>
  </si>
  <si>
    <r>
      <rPr>
        <sz val="11"/>
        <rFont val="Calibri"/>
        <family val="2"/>
      </rPr>
      <t>Feeder, Grizzly</t>
    </r>
  </si>
  <si>
    <r>
      <rPr>
        <sz val="11"/>
        <rFont val="Calibri"/>
        <family val="2"/>
      </rPr>
      <t>Dozer, Crawler</t>
    </r>
  </si>
  <si>
    <r>
      <rPr>
        <sz val="11"/>
        <rFont val="Calibri"/>
        <family val="2"/>
      </rPr>
      <t>Dozer, Wheel</t>
    </r>
  </si>
  <si>
    <r>
      <rPr>
        <sz val="11"/>
        <rFont val="Calibri"/>
        <family val="2"/>
      </rPr>
      <t>to 625</t>
    </r>
  </si>
  <si>
    <r>
      <rPr>
        <sz val="11"/>
        <rFont val="Calibri"/>
        <family val="2"/>
      </rPr>
      <t>Box Scraper</t>
    </r>
  </si>
  <si>
    <r>
      <rPr>
        <sz val="11"/>
        <rFont val="Calibri"/>
        <family val="2"/>
      </rPr>
      <t>Bucket, Clamshell</t>
    </r>
  </si>
  <si>
    <r>
      <rPr>
        <sz val="11"/>
        <rFont val="Calibri"/>
        <family val="2"/>
      </rPr>
      <t>1.0 CY</t>
    </r>
  </si>
  <si>
    <r>
      <rPr>
        <sz val="11"/>
        <rFont val="Calibri"/>
        <family val="2"/>
      </rPr>
      <t>2.5 CY</t>
    </r>
  </si>
  <si>
    <r>
      <rPr>
        <sz val="11"/>
        <rFont val="Calibri"/>
        <family val="2"/>
      </rPr>
      <t>5.0 CY</t>
    </r>
  </si>
  <si>
    <r>
      <rPr>
        <sz val="11"/>
        <rFont val="Calibri"/>
        <family val="2"/>
      </rPr>
      <t>7.5 CY</t>
    </r>
  </si>
  <si>
    <r>
      <rPr>
        <sz val="11"/>
        <rFont val="Calibri"/>
        <family val="2"/>
      </rPr>
      <t>Bucket, Dragline</t>
    </r>
  </si>
  <si>
    <r>
      <rPr>
        <sz val="11"/>
        <rFont val="Calibri"/>
        <family val="2"/>
      </rPr>
      <t>2.0 CY</t>
    </r>
  </si>
  <si>
    <r>
      <rPr>
        <sz val="11"/>
        <rFont val="Calibri"/>
        <family val="2"/>
      </rPr>
      <t xml:space="preserve">Does not include
</t>
    </r>
    <r>
      <rPr>
        <sz val="11"/>
        <rFont val="Calibri"/>
        <family val="2"/>
      </rPr>
      <t>Clamshell &amp; Dragline</t>
    </r>
  </si>
  <si>
    <r>
      <rPr>
        <sz val="11"/>
        <rFont val="Calibri"/>
        <family val="2"/>
      </rPr>
      <t>10 CY</t>
    </r>
  </si>
  <si>
    <r>
      <rPr>
        <sz val="11"/>
        <rFont val="Calibri"/>
        <family val="2"/>
      </rPr>
      <t>14 CY</t>
    </r>
  </si>
  <si>
    <r>
      <rPr>
        <sz val="11"/>
        <rFont val="Calibri"/>
        <family val="2"/>
      </rPr>
      <t>Excavator, Hydraulic</t>
    </r>
  </si>
  <si>
    <r>
      <rPr>
        <sz val="11"/>
        <rFont val="Calibri"/>
        <family val="2"/>
      </rPr>
      <t>to 650</t>
    </r>
  </si>
  <si>
    <r>
      <rPr>
        <sz val="11"/>
        <rFont val="Calibri"/>
        <family val="2"/>
      </rPr>
      <t>Trowel, Concrete</t>
    </r>
  </si>
  <si>
    <r>
      <rPr>
        <sz val="11"/>
        <rFont val="Calibri"/>
        <family val="2"/>
      </rPr>
      <t>48 In</t>
    </r>
  </si>
  <si>
    <r>
      <rPr>
        <sz val="11"/>
        <rFont val="Calibri"/>
        <family val="2"/>
      </rPr>
      <t>to 12</t>
    </r>
  </si>
  <si>
    <r>
      <rPr>
        <sz val="11"/>
        <rFont val="Calibri"/>
        <family val="2"/>
      </rPr>
      <t>Fork Lift</t>
    </r>
  </si>
  <si>
    <r>
      <rPr>
        <sz val="11"/>
        <rFont val="Calibri"/>
        <family val="2"/>
      </rPr>
      <t>to 60</t>
    </r>
  </si>
  <si>
    <r>
      <rPr>
        <sz val="11"/>
        <rFont val="Calibri"/>
        <family val="2"/>
      </rPr>
      <t>12000 Lbs</t>
    </r>
  </si>
  <si>
    <r>
      <rPr>
        <sz val="11"/>
        <rFont val="Calibri"/>
        <family val="2"/>
      </rPr>
      <t>18000 Lbs</t>
    </r>
  </si>
  <si>
    <r>
      <rPr>
        <sz val="11"/>
        <rFont val="Calibri"/>
        <family val="2"/>
      </rPr>
      <t>to 215</t>
    </r>
  </si>
  <si>
    <r>
      <rPr>
        <sz val="11"/>
        <rFont val="Calibri"/>
        <family val="2"/>
      </rPr>
      <t xml:space="preserve">Fork Lift  Material
</t>
    </r>
    <r>
      <rPr>
        <sz val="11"/>
        <rFont val="Calibri"/>
        <family val="2"/>
      </rPr>
      <t>Handler</t>
    </r>
  </si>
  <si>
    <r>
      <rPr>
        <sz val="11"/>
        <rFont val="Calibri"/>
        <family val="2"/>
      </rPr>
      <t>9000 Lbs</t>
    </r>
  </si>
  <si>
    <r>
      <rPr>
        <sz val="11"/>
        <rFont val="Calibri"/>
        <family val="2"/>
      </rPr>
      <t>10000 Lbs</t>
    </r>
  </si>
  <si>
    <r>
      <rPr>
        <sz val="11"/>
        <rFont val="Calibri"/>
        <family val="2"/>
      </rPr>
      <t>Fork Lift Accessory</t>
    </r>
  </si>
  <si>
    <r>
      <rPr>
        <sz val="11"/>
        <rFont val="Calibri"/>
        <family val="2"/>
      </rPr>
      <t>Generator</t>
    </r>
  </si>
  <si>
    <r>
      <rPr>
        <sz val="11"/>
        <rFont val="Calibri"/>
        <family val="2"/>
      </rPr>
      <t>5.5 KW</t>
    </r>
  </si>
  <si>
    <r>
      <rPr>
        <sz val="11"/>
        <rFont val="Calibri"/>
        <family val="2"/>
      </rPr>
      <t>to 25</t>
    </r>
  </si>
  <si>
    <r>
      <rPr>
        <sz val="11"/>
        <rFont val="Calibri"/>
        <family val="2"/>
      </rPr>
      <t>100 KW</t>
    </r>
  </si>
  <si>
    <r>
      <rPr>
        <sz val="11"/>
        <rFont val="Calibri"/>
        <family val="2"/>
      </rPr>
      <t>150 KW</t>
    </r>
  </si>
  <si>
    <r>
      <rPr>
        <sz val="11"/>
        <rFont val="Calibri"/>
        <family val="2"/>
      </rPr>
      <t>210 KW</t>
    </r>
  </si>
  <si>
    <r>
      <rPr>
        <sz val="11"/>
        <rFont val="Calibri"/>
        <family val="2"/>
      </rPr>
      <t>280 KW</t>
    </r>
  </si>
  <si>
    <r>
      <rPr>
        <sz val="11"/>
        <rFont val="Calibri"/>
        <family val="2"/>
      </rPr>
      <t>350 KW</t>
    </r>
  </si>
  <si>
    <r>
      <rPr>
        <sz val="11"/>
        <rFont val="Calibri"/>
        <family val="2"/>
      </rPr>
      <t>8317-1</t>
    </r>
  </si>
  <si>
    <r>
      <rPr>
        <sz val="11"/>
        <rFont val="Calibri"/>
        <family val="2"/>
      </rPr>
      <t>Enclosed</t>
    </r>
  </si>
  <si>
    <r>
      <rPr>
        <sz val="11"/>
        <rFont val="Calibri"/>
        <family val="2"/>
      </rPr>
      <t>2500 KW</t>
    </r>
  </si>
  <si>
    <r>
      <rPr>
        <sz val="11"/>
        <rFont val="Calibri"/>
        <family val="2"/>
      </rPr>
      <t>1,000 KW</t>
    </r>
  </si>
  <si>
    <r>
      <rPr>
        <sz val="11"/>
        <rFont val="Calibri"/>
        <family val="2"/>
      </rPr>
      <t>1,500 KW</t>
    </r>
  </si>
  <si>
    <r>
      <rPr>
        <sz val="11"/>
        <rFont val="Calibri"/>
        <family val="2"/>
      </rPr>
      <t>800 KW</t>
    </r>
  </si>
  <si>
    <r>
      <rPr>
        <sz val="11"/>
        <rFont val="Calibri"/>
        <family val="2"/>
      </rPr>
      <t>900 KW</t>
    </r>
  </si>
  <si>
    <r>
      <rPr>
        <sz val="11"/>
        <rFont val="Calibri"/>
        <family val="2"/>
      </rPr>
      <t>1000 KW</t>
    </r>
  </si>
  <si>
    <r>
      <rPr>
        <sz val="11"/>
        <rFont val="Calibri"/>
        <family val="2"/>
      </rPr>
      <t>Graders</t>
    </r>
  </si>
  <si>
    <r>
      <rPr>
        <sz val="11"/>
        <rFont val="Calibri"/>
        <family val="2"/>
      </rPr>
      <t>10 Ft</t>
    </r>
  </si>
  <si>
    <r>
      <rPr>
        <sz val="11"/>
        <rFont val="Calibri"/>
        <family val="2"/>
      </rPr>
      <t>12 Ft</t>
    </r>
  </si>
  <si>
    <r>
      <rPr>
        <sz val="11"/>
        <rFont val="Calibri"/>
        <family val="2"/>
      </rPr>
      <t>14 Ft</t>
    </r>
  </si>
  <si>
    <r>
      <rPr>
        <sz val="11"/>
        <rFont val="Calibri"/>
        <family val="2"/>
      </rPr>
      <t>Hose, Discharge</t>
    </r>
  </si>
  <si>
    <r>
      <rPr>
        <sz val="11"/>
        <rFont val="Calibri"/>
        <family val="2"/>
      </rPr>
      <t>3 In</t>
    </r>
  </si>
  <si>
    <r>
      <rPr>
        <sz val="11"/>
        <rFont val="Calibri"/>
        <family val="2"/>
      </rPr>
      <t xml:space="preserve">Per 25 foot length.
</t>
    </r>
    <r>
      <rPr>
        <sz val="11"/>
        <rFont val="Calibri"/>
        <family val="2"/>
      </rPr>
      <t>Includes couplings.</t>
    </r>
  </si>
  <si>
    <r>
      <rPr>
        <sz val="11"/>
        <rFont val="Calibri"/>
        <family val="2"/>
      </rPr>
      <t>4 In</t>
    </r>
  </si>
  <si>
    <r>
      <rPr>
        <sz val="11"/>
        <rFont val="Calibri"/>
        <family val="2"/>
      </rPr>
      <t>8 In</t>
    </r>
  </si>
  <si>
    <r>
      <rPr>
        <sz val="11"/>
        <rFont val="Calibri"/>
        <family val="2"/>
      </rPr>
      <t>Hose, Suction</t>
    </r>
  </si>
  <si>
    <r>
      <rPr>
        <sz val="11"/>
        <rFont val="Calibri"/>
        <family val="2"/>
      </rPr>
      <t>Loader, Crawler</t>
    </r>
  </si>
  <si>
    <r>
      <rPr>
        <sz val="11"/>
        <rFont val="Calibri"/>
        <family val="2"/>
      </rPr>
      <t>1 CY</t>
    </r>
  </si>
  <si>
    <r>
      <rPr>
        <sz val="11"/>
        <rFont val="Calibri"/>
        <family val="2"/>
      </rPr>
      <t>Loader, Wheel</t>
    </r>
  </si>
  <si>
    <r>
      <rPr>
        <sz val="11"/>
        <rFont val="Calibri"/>
        <family val="2"/>
      </rPr>
      <t>5 CY</t>
    </r>
  </si>
  <si>
    <r>
      <rPr>
        <sz val="11"/>
        <rFont val="Calibri"/>
        <family val="2"/>
      </rPr>
      <t>6 CY</t>
    </r>
  </si>
  <si>
    <r>
      <rPr>
        <sz val="11"/>
        <rFont val="Calibri"/>
        <family val="2"/>
      </rPr>
      <t>Loader, Tractor, Wheel</t>
    </r>
  </si>
  <si>
    <r>
      <rPr>
        <sz val="11"/>
        <rFont val="Calibri"/>
        <family val="2"/>
      </rPr>
      <t>0.87 CY</t>
    </r>
  </si>
  <si>
    <r>
      <rPr>
        <sz val="11"/>
        <rFont val="Calibri"/>
        <family val="2"/>
      </rPr>
      <t>to 80</t>
    </r>
  </si>
  <si>
    <r>
      <rPr>
        <sz val="11"/>
        <rFont val="Calibri"/>
        <family val="2"/>
      </rPr>
      <t xml:space="preserve">Mixer, Concrete
</t>
    </r>
    <r>
      <rPr>
        <sz val="11"/>
        <rFont val="Calibri"/>
        <family val="2"/>
      </rPr>
      <t>Portable</t>
    </r>
  </si>
  <si>
    <r>
      <rPr>
        <sz val="11"/>
        <rFont val="Calibri"/>
        <family val="2"/>
      </rPr>
      <t>12 Cft</t>
    </r>
  </si>
  <si>
    <r>
      <rPr>
        <sz val="11"/>
        <rFont val="Calibri"/>
        <family val="2"/>
      </rPr>
      <t xml:space="preserve">Mixer, Concrete, Trailer
</t>
    </r>
    <r>
      <rPr>
        <sz val="11"/>
        <rFont val="Calibri"/>
        <family val="2"/>
      </rPr>
      <t>Mounted</t>
    </r>
  </si>
  <si>
    <r>
      <rPr>
        <sz val="11"/>
        <rFont val="Calibri"/>
        <family val="2"/>
      </rPr>
      <t>11 Cft</t>
    </r>
  </si>
  <si>
    <r>
      <rPr>
        <sz val="11"/>
        <rFont val="Calibri"/>
        <family val="2"/>
      </rPr>
      <t>16 Cft</t>
    </r>
  </si>
  <si>
    <r>
      <rPr>
        <sz val="11"/>
        <rFont val="Calibri"/>
        <family val="2"/>
      </rPr>
      <t>Truck, Concrete Mixer</t>
    </r>
  </si>
  <si>
    <r>
      <rPr>
        <sz val="11"/>
        <rFont val="Calibri"/>
        <family val="2"/>
      </rPr>
      <t>Vibrator, Concrete</t>
    </r>
  </si>
  <si>
    <r>
      <rPr>
        <sz val="11"/>
        <rFont val="Calibri"/>
        <family val="2"/>
      </rPr>
      <t>to 4</t>
    </r>
  </si>
  <si>
    <r>
      <rPr>
        <sz val="11"/>
        <rFont val="Calibri"/>
        <family val="2"/>
      </rPr>
      <t>Spreader, Chip</t>
    </r>
  </si>
  <si>
    <r>
      <rPr>
        <sz val="11"/>
        <rFont val="Calibri"/>
        <family val="2"/>
      </rPr>
      <t xml:space="preserve">Spreader, Chip,
</t>
    </r>
    <r>
      <rPr>
        <sz val="11"/>
        <rFont val="Calibri"/>
        <family val="2"/>
      </rPr>
      <t>Mounted</t>
    </r>
  </si>
  <si>
    <r>
      <rPr>
        <sz val="11"/>
        <rFont val="Calibri"/>
        <family val="2"/>
      </rPr>
      <t>Trailer &amp; truck mounted.</t>
    </r>
  </si>
  <si>
    <r>
      <rPr>
        <sz val="11"/>
        <rFont val="Calibri"/>
        <family val="2"/>
      </rPr>
      <t>Paver, Asphalt, Towed</t>
    </r>
  </si>
  <si>
    <r>
      <rPr>
        <sz val="11"/>
        <rFont val="Calibri"/>
        <family val="2"/>
      </rPr>
      <t>Paver, Asphalt</t>
    </r>
  </si>
  <si>
    <r>
      <rPr>
        <sz val="11"/>
        <rFont val="Calibri"/>
        <family val="2"/>
      </rPr>
      <t>Pick-up, Asphalt</t>
    </r>
  </si>
  <si>
    <r>
      <rPr>
        <sz val="11"/>
        <rFont val="Calibri"/>
        <family val="2"/>
      </rPr>
      <t>to 275</t>
    </r>
  </si>
  <si>
    <r>
      <rPr>
        <sz val="11"/>
        <rFont val="Calibri"/>
        <family val="2"/>
      </rPr>
      <t>40 Gal</t>
    </r>
  </si>
  <si>
    <r>
      <rPr>
        <sz val="11"/>
        <rFont val="Calibri"/>
        <family val="2"/>
      </rPr>
      <t>to 22</t>
    </r>
  </si>
  <si>
    <r>
      <rPr>
        <sz val="11"/>
        <rFont val="Calibri"/>
        <family val="2"/>
      </rPr>
      <t>90 Gal</t>
    </r>
  </si>
  <si>
    <r>
      <rPr>
        <sz val="11"/>
        <rFont val="Calibri"/>
        <family val="2"/>
      </rPr>
      <t>120 Gal</t>
    </r>
  </si>
  <si>
    <r>
      <rPr>
        <sz val="11"/>
        <rFont val="Calibri"/>
        <family val="2"/>
      </rPr>
      <t>to 122</t>
    </r>
  </si>
  <si>
    <r>
      <rPr>
        <sz val="11"/>
        <rFont val="Calibri"/>
        <family val="2"/>
      </rPr>
      <t>Striper, Truck Mounted</t>
    </r>
  </si>
  <si>
    <r>
      <rPr>
        <sz val="11"/>
        <rFont val="Calibri"/>
        <family val="2"/>
      </rPr>
      <t>to 460</t>
    </r>
  </si>
  <si>
    <r>
      <rPr>
        <sz val="11"/>
        <rFont val="Calibri"/>
        <family val="2"/>
      </rPr>
      <t>Striper, Walk-behind</t>
    </r>
  </si>
  <si>
    <r>
      <rPr>
        <sz val="11"/>
        <rFont val="Calibri"/>
        <family val="2"/>
      </rPr>
      <t>12 Gal</t>
    </r>
  </si>
  <si>
    <r>
      <rPr>
        <sz val="11"/>
        <rFont val="Calibri"/>
        <family val="2"/>
      </rPr>
      <t>Paver Accessory - Belt Extension</t>
    </r>
  </si>
  <si>
    <r>
      <rPr>
        <sz val="11"/>
        <rFont val="Calibri"/>
        <family val="2"/>
      </rPr>
      <t xml:space="preserve">Plow, Snow, Grader
</t>
    </r>
    <r>
      <rPr>
        <sz val="11"/>
        <rFont val="Calibri"/>
        <family val="2"/>
      </rPr>
      <t>Mounted</t>
    </r>
  </si>
  <si>
    <r>
      <rPr>
        <sz val="11"/>
        <rFont val="Calibri"/>
        <family val="2"/>
      </rPr>
      <t>Plow, Truck Mounted</t>
    </r>
  </si>
  <si>
    <r>
      <rPr>
        <sz val="11"/>
        <rFont val="Calibri"/>
        <family val="2"/>
      </rPr>
      <t>Spreader, Sand</t>
    </r>
  </si>
  <si>
    <r>
      <rPr>
        <sz val="11"/>
        <rFont val="Calibri"/>
        <family val="2"/>
      </rPr>
      <t>Truck not included</t>
    </r>
  </si>
  <si>
    <r>
      <rPr>
        <sz val="11"/>
        <rFont val="Calibri"/>
        <family val="2"/>
      </rPr>
      <t>Spreader, Chemical</t>
    </r>
  </si>
  <si>
    <r>
      <rPr>
        <sz val="11"/>
        <rFont val="Calibri"/>
        <family val="2"/>
      </rPr>
      <t>Pump</t>
    </r>
  </si>
  <si>
    <r>
      <rPr>
        <sz val="11"/>
        <rFont val="Calibri"/>
        <family val="2"/>
      </rPr>
      <t>to 15</t>
    </r>
  </si>
  <si>
    <r>
      <rPr>
        <sz val="11"/>
        <rFont val="Calibri"/>
        <family val="2"/>
      </rPr>
      <t>to 425</t>
    </r>
  </si>
  <si>
    <r>
      <rPr>
        <sz val="11"/>
        <rFont val="Calibri"/>
        <family val="2"/>
      </rPr>
      <t>to 575</t>
    </r>
  </si>
  <si>
    <r>
      <rPr>
        <sz val="11"/>
        <rFont val="Calibri"/>
        <family val="2"/>
      </rPr>
      <t>Aerial Lift, Truck Mounted</t>
    </r>
  </si>
  <si>
    <r>
      <rPr>
        <sz val="11"/>
        <rFont val="Calibri"/>
        <family val="2"/>
      </rPr>
      <t>61 Ft</t>
    </r>
  </si>
  <si>
    <r>
      <rPr>
        <sz val="11"/>
        <rFont val="Calibri"/>
        <family val="2"/>
      </rPr>
      <t xml:space="preserve">Aerial Lift, Self-
</t>
    </r>
    <r>
      <rPr>
        <sz val="11"/>
        <rFont val="Calibri"/>
        <family val="2"/>
      </rPr>
      <t>Propelled</t>
    </r>
  </si>
  <si>
    <r>
      <rPr>
        <sz val="11"/>
        <rFont val="Calibri"/>
        <family val="2"/>
      </rPr>
      <t>70 Ft. Ht.</t>
    </r>
  </si>
  <si>
    <r>
      <rPr>
        <sz val="11"/>
        <rFont val="Calibri"/>
        <family val="2"/>
      </rPr>
      <t>125 Ft. Ht.</t>
    </r>
  </si>
  <si>
    <r>
      <rPr>
        <sz val="11"/>
        <rFont val="Calibri"/>
        <family val="2"/>
      </rPr>
      <t>to 85</t>
    </r>
  </si>
  <si>
    <r>
      <rPr>
        <sz val="11"/>
        <rFont val="Calibri"/>
        <family val="2"/>
      </rPr>
      <t>150 Ft. Ht.</t>
    </r>
  </si>
  <si>
    <r>
      <rPr>
        <sz val="11"/>
        <rFont val="Calibri"/>
        <family val="2"/>
      </rPr>
      <t xml:space="preserve">I.C. Aerial Lift, Self-
</t>
    </r>
    <r>
      <rPr>
        <sz val="11"/>
        <rFont val="Calibri"/>
        <family val="2"/>
      </rPr>
      <t>Propelled</t>
    </r>
  </si>
  <si>
    <r>
      <rPr>
        <sz val="11"/>
        <rFont val="Calibri"/>
        <family val="2"/>
      </rPr>
      <t>75"x155", 40Ft Ht.</t>
    </r>
  </si>
  <si>
    <r>
      <rPr>
        <sz val="11"/>
        <rFont val="Calibri"/>
        <family val="2"/>
      </rPr>
      <t>Crane, Truck Mounted</t>
    </r>
  </si>
  <si>
    <r>
      <rPr>
        <sz val="11"/>
        <rFont val="Calibri"/>
        <family val="2"/>
      </rPr>
      <t>60000 Lbs</t>
    </r>
  </si>
  <si>
    <r>
      <rPr>
        <sz val="11"/>
        <rFont val="Calibri"/>
        <family val="2"/>
      </rPr>
      <t>Saw, Concrete</t>
    </r>
  </si>
  <si>
    <r>
      <rPr>
        <sz val="11"/>
        <rFont val="Calibri"/>
        <family val="2"/>
      </rPr>
      <t>14 In</t>
    </r>
  </si>
  <si>
    <r>
      <rPr>
        <sz val="11"/>
        <rFont val="Calibri"/>
        <family val="2"/>
      </rPr>
      <t>26 In</t>
    </r>
  </si>
  <si>
    <r>
      <rPr>
        <sz val="11"/>
        <rFont val="Calibri"/>
        <family val="2"/>
      </rPr>
      <t>Jackhammer (Wet)</t>
    </r>
  </si>
  <si>
    <r>
      <rPr>
        <sz val="11"/>
        <rFont val="Calibri"/>
        <family val="2"/>
      </rPr>
      <t>Scraper</t>
    </r>
  </si>
  <si>
    <r>
      <rPr>
        <sz val="11"/>
        <rFont val="Calibri"/>
        <family val="2"/>
      </rPr>
      <t>to 365</t>
    </r>
  </si>
  <si>
    <r>
      <rPr>
        <sz val="11"/>
        <rFont val="Calibri"/>
        <family val="2"/>
      </rPr>
      <t>to 604</t>
    </r>
  </si>
  <si>
    <r>
      <rPr>
        <sz val="11"/>
        <rFont val="Calibri"/>
        <family val="2"/>
      </rPr>
      <t>Loader, Skid-Steer</t>
    </r>
  </si>
  <si>
    <r>
      <rPr>
        <sz val="11"/>
        <rFont val="Calibri"/>
        <family val="2"/>
      </rPr>
      <t>to 66</t>
    </r>
  </si>
  <si>
    <r>
      <rPr>
        <sz val="11"/>
        <rFont val="Calibri"/>
        <family val="2"/>
      </rPr>
      <t>to 81</t>
    </r>
  </si>
  <si>
    <r>
      <rPr>
        <sz val="11"/>
        <rFont val="Calibri"/>
        <family val="2"/>
      </rPr>
      <t>Snow Plower, Salt Spreader</t>
    </r>
  </si>
  <si>
    <r>
      <rPr>
        <sz val="11"/>
        <rFont val="Calibri"/>
        <family val="2"/>
      </rPr>
      <t>26 ft X 8 ft</t>
    </r>
  </si>
  <si>
    <r>
      <rPr>
        <sz val="11"/>
        <rFont val="Calibri"/>
        <family val="2"/>
      </rPr>
      <t xml:space="preserve">Snow Blower, Truck
</t>
    </r>
    <r>
      <rPr>
        <sz val="11"/>
        <rFont val="Calibri"/>
        <family val="2"/>
      </rPr>
      <t>Mounted</t>
    </r>
  </si>
  <si>
    <r>
      <rPr>
        <sz val="11"/>
        <rFont val="Calibri"/>
        <family val="2"/>
      </rPr>
      <t>to 340</t>
    </r>
  </si>
  <si>
    <r>
      <rPr>
        <sz val="11"/>
        <rFont val="Calibri"/>
        <family val="2"/>
      </rPr>
      <t xml:space="preserve">Snow Thrower, Walk
</t>
    </r>
    <r>
      <rPr>
        <sz val="11"/>
        <rFont val="Calibri"/>
        <family val="2"/>
      </rPr>
      <t>Behind</t>
    </r>
  </si>
  <si>
    <r>
      <rPr>
        <sz val="11"/>
        <rFont val="Calibri"/>
        <family val="2"/>
      </rPr>
      <t>8559-1</t>
    </r>
  </si>
  <si>
    <r>
      <rPr>
        <sz val="11"/>
        <rFont val="Calibri"/>
        <family val="2"/>
      </rPr>
      <t>SnowBroom</t>
    </r>
  </si>
  <si>
    <r>
      <rPr>
        <sz val="11"/>
        <rFont val="Calibri"/>
        <family val="2"/>
      </rPr>
      <t>Snow Blower</t>
    </r>
  </si>
  <si>
    <r>
      <rPr>
        <sz val="11"/>
        <rFont val="Calibri"/>
        <family val="2"/>
      </rPr>
      <t>8561-1</t>
    </r>
  </si>
  <si>
    <r>
      <rPr>
        <sz val="11"/>
        <rFont val="Calibri"/>
        <family val="2"/>
      </rPr>
      <t>8561-2</t>
    </r>
  </si>
  <si>
    <r>
      <rPr>
        <sz val="11"/>
        <rFont val="Calibri"/>
        <family val="2"/>
      </rPr>
      <t>to 600</t>
    </r>
  </si>
  <si>
    <r>
      <rPr>
        <sz val="11"/>
        <rFont val="Calibri"/>
        <family val="2"/>
      </rPr>
      <t>The Vammas 4500</t>
    </r>
  </si>
  <si>
    <r>
      <rPr>
        <sz val="11"/>
        <rFont val="Calibri"/>
        <family val="2"/>
      </rPr>
      <t>The Vammas 5500</t>
    </r>
  </si>
  <si>
    <r>
      <rPr>
        <sz val="11"/>
        <rFont val="Calibri"/>
        <family val="2"/>
      </rPr>
      <t>RM300</t>
    </r>
  </si>
  <si>
    <r>
      <rPr>
        <sz val="11"/>
        <rFont val="Calibri"/>
        <family val="2"/>
      </rPr>
      <t>H-Series</t>
    </r>
  </si>
  <si>
    <r>
      <rPr>
        <sz val="11"/>
        <rFont val="Calibri"/>
        <family val="2"/>
      </rPr>
      <t>Dust Control De-Ice Unit</t>
    </r>
  </si>
  <si>
    <r>
      <rPr>
        <sz val="11"/>
        <rFont val="Calibri"/>
        <family val="2"/>
      </rPr>
      <t>Loader-Backhoe, Wheel</t>
    </r>
  </si>
  <si>
    <r>
      <rPr>
        <sz val="11"/>
        <rFont val="Calibri"/>
        <family val="2"/>
      </rPr>
      <t>to 115</t>
    </r>
  </si>
  <si>
    <r>
      <rPr>
        <sz val="11"/>
        <rFont val="Calibri"/>
        <family val="2"/>
      </rPr>
      <t>Distributor,  Asphalt</t>
    </r>
  </si>
  <si>
    <r>
      <rPr>
        <sz val="11"/>
        <rFont val="Calibri"/>
        <family val="2"/>
      </rPr>
      <t>4000 Gal</t>
    </r>
  </si>
  <si>
    <r>
      <rPr>
        <sz val="11"/>
        <rFont val="Calibri"/>
        <family val="2"/>
      </rPr>
      <t>Distributor</t>
    </r>
  </si>
  <si>
    <r>
      <rPr>
        <sz val="11"/>
        <rFont val="Calibri"/>
        <family val="2"/>
      </rPr>
      <t>Trailer, Equipment</t>
    </r>
  </si>
  <si>
    <r>
      <rPr>
        <sz val="11"/>
        <rFont val="Calibri"/>
        <family val="2"/>
      </rPr>
      <t>30 Tons</t>
    </r>
  </si>
  <si>
    <r>
      <rPr>
        <sz val="11"/>
        <rFont val="Calibri"/>
        <family val="2"/>
      </rPr>
      <t>40 Tons</t>
    </r>
  </si>
  <si>
    <r>
      <rPr>
        <sz val="11"/>
        <rFont val="Calibri"/>
        <family val="2"/>
      </rPr>
      <t>60 Tons</t>
    </r>
  </si>
  <si>
    <r>
      <rPr>
        <sz val="11"/>
        <rFont val="Calibri"/>
        <family val="2"/>
      </rPr>
      <t>120 Tons</t>
    </r>
  </si>
  <si>
    <r>
      <rPr>
        <sz val="11"/>
        <rFont val="Calibri"/>
        <family val="2"/>
      </rPr>
      <t>Trailer, Water</t>
    </r>
  </si>
  <si>
    <r>
      <rPr>
        <sz val="11"/>
        <rFont val="Calibri"/>
        <family val="2"/>
      </rPr>
      <t>6000 Gal</t>
    </r>
  </si>
  <si>
    <r>
      <rPr>
        <sz val="11"/>
        <rFont val="Calibri"/>
        <family val="2"/>
      </rPr>
      <t>10000 Gal</t>
    </r>
  </si>
  <si>
    <r>
      <rPr>
        <sz val="11"/>
        <rFont val="Calibri"/>
        <family val="2"/>
      </rPr>
      <t>14000 Gal</t>
    </r>
  </si>
  <si>
    <r>
      <rPr>
        <sz val="11"/>
        <rFont val="Calibri"/>
        <family val="2"/>
      </rPr>
      <t>Truck- Water Tanker</t>
    </r>
  </si>
  <si>
    <r>
      <rPr>
        <sz val="11"/>
        <rFont val="Calibri"/>
        <family val="2"/>
      </rPr>
      <t>Tub Grinder</t>
    </r>
  </si>
  <si>
    <r>
      <rPr>
        <sz val="11"/>
        <rFont val="Calibri"/>
        <family val="2"/>
      </rPr>
      <t>to 630</t>
    </r>
  </si>
  <si>
    <r>
      <rPr>
        <sz val="11"/>
        <rFont val="Calibri"/>
        <family val="2"/>
      </rPr>
      <t>Horizontal Grinder</t>
    </r>
  </si>
  <si>
    <r>
      <rPr>
        <sz val="11"/>
        <rFont val="Calibri"/>
        <family val="2"/>
      </rPr>
      <t>Stump Grinder</t>
    </r>
  </si>
  <si>
    <r>
      <rPr>
        <sz val="11"/>
        <rFont val="Calibri"/>
        <family val="2"/>
      </rPr>
      <t>Sprayer, Seed</t>
    </r>
  </si>
  <si>
    <r>
      <rPr>
        <sz val="11"/>
        <rFont val="Calibri"/>
        <family val="2"/>
      </rPr>
      <t xml:space="preserve">Mulcher, Trailer
</t>
    </r>
    <r>
      <rPr>
        <sz val="11"/>
        <rFont val="Calibri"/>
        <family val="2"/>
      </rPr>
      <t>Mounted</t>
    </r>
  </si>
  <si>
    <r>
      <rPr>
        <sz val="11"/>
        <rFont val="Calibri"/>
        <family val="2"/>
      </rPr>
      <t>Trailer</t>
    </r>
  </si>
  <si>
    <r>
      <rPr>
        <sz val="11"/>
        <rFont val="Calibri"/>
        <family val="2"/>
      </rPr>
      <t>Rake</t>
    </r>
  </si>
  <si>
    <r>
      <rPr>
        <sz val="11"/>
        <rFont val="Calibri"/>
        <family val="2"/>
      </rPr>
      <t>Chipper</t>
    </r>
  </si>
  <si>
    <r>
      <rPr>
        <sz val="11"/>
        <rFont val="Calibri"/>
        <family val="2"/>
      </rPr>
      <t>Trailer, Office</t>
    </r>
  </si>
  <si>
    <r>
      <rPr>
        <sz val="11"/>
        <rFont val="Calibri"/>
        <family val="2"/>
      </rPr>
      <t xml:space="preserve">Trailer, Covered Utility
</t>
    </r>
    <r>
      <rPr>
        <sz val="11"/>
        <rFont val="Calibri"/>
        <family val="2"/>
      </rPr>
      <t>Trailer</t>
    </r>
  </si>
  <si>
    <r>
      <rPr>
        <sz val="11"/>
        <rFont val="Calibri"/>
        <family val="2"/>
      </rPr>
      <t>Trailer, Dodge Ram</t>
    </r>
  </si>
  <si>
    <r>
      <rPr>
        <sz val="11"/>
        <rFont val="Calibri"/>
        <family val="2"/>
      </rPr>
      <t>Trailer, Dodge</t>
    </r>
  </si>
  <si>
    <r>
      <rPr>
        <sz val="11"/>
        <rFont val="Calibri"/>
        <family val="2"/>
      </rPr>
      <t>Trencher</t>
    </r>
  </si>
  <si>
    <r>
      <rPr>
        <sz val="11"/>
        <rFont val="Calibri"/>
        <family val="2"/>
      </rPr>
      <t>Trencher/Ditcher</t>
    </r>
  </si>
  <si>
    <r>
      <rPr>
        <sz val="11"/>
        <rFont val="Calibri"/>
        <family val="2"/>
      </rPr>
      <t>Trencher Accessories</t>
    </r>
  </si>
  <si>
    <r>
      <rPr>
        <sz val="11"/>
        <rFont val="Calibri"/>
        <family val="2"/>
      </rPr>
      <t>Plow, Cable</t>
    </r>
  </si>
  <si>
    <r>
      <rPr>
        <sz val="11"/>
        <rFont val="Calibri"/>
        <family val="2"/>
      </rPr>
      <t>24 in</t>
    </r>
  </si>
  <si>
    <r>
      <rPr>
        <sz val="11"/>
        <rFont val="Calibri"/>
        <family val="2"/>
      </rPr>
      <t>Derrick, Hydraulic Digger</t>
    </r>
  </si>
  <si>
    <r>
      <rPr>
        <sz val="11"/>
        <rFont val="Calibri"/>
        <family val="2"/>
      </rPr>
      <t>Movax SP-60</t>
    </r>
  </si>
  <si>
    <r>
      <rPr>
        <sz val="11"/>
        <rFont val="Calibri"/>
        <family val="2"/>
      </rPr>
      <t>28-32 ton Head</t>
    </r>
  </si>
  <si>
    <r>
      <rPr>
        <sz val="11"/>
        <rFont val="Calibri"/>
        <family val="2"/>
      </rPr>
      <t>Truck, Fire Aerial Platform</t>
    </r>
  </si>
  <si>
    <r>
      <rPr>
        <sz val="11"/>
        <rFont val="Calibri"/>
        <family val="2"/>
      </rPr>
      <t>112Ft Ladder</t>
    </r>
  </si>
  <si>
    <r>
      <rPr>
        <sz val="11"/>
        <rFont val="Calibri"/>
        <family val="2"/>
      </rPr>
      <t>3000gpm/1000 gal Water or Foam</t>
    </r>
  </si>
  <si>
    <r>
      <rPr>
        <sz val="11"/>
        <rFont val="Calibri"/>
        <family val="2"/>
      </rPr>
      <t xml:space="preserve">Truck, Fire, Engine Type-
</t>
    </r>
    <r>
      <rPr>
        <sz val="11"/>
        <rFont val="Calibri"/>
        <family val="2"/>
      </rPr>
      <t>1</t>
    </r>
  </si>
  <si>
    <r>
      <rPr>
        <sz val="11"/>
        <rFont val="Calibri"/>
        <family val="2"/>
      </rPr>
      <t xml:space="preserve">Truck, Fire, Engine Type-
</t>
    </r>
    <r>
      <rPr>
        <sz val="11"/>
        <rFont val="Calibri"/>
        <family val="2"/>
      </rPr>
      <t>2</t>
    </r>
  </si>
  <si>
    <r>
      <rPr>
        <sz val="11"/>
        <rFont val="Calibri"/>
        <family val="2"/>
      </rPr>
      <t xml:space="preserve">Truck, Fire, Engine Type-
</t>
    </r>
    <r>
      <rPr>
        <sz val="11"/>
        <rFont val="Calibri"/>
        <family val="2"/>
      </rPr>
      <t>3</t>
    </r>
  </si>
  <si>
    <r>
      <rPr>
        <sz val="11"/>
        <rFont val="Calibri"/>
        <family val="2"/>
      </rPr>
      <t>Truck, Fire</t>
    </r>
  </si>
  <si>
    <r>
      <rPr>
        <sz val="11"/>
        <rFont val="Calibri"/>
        <family val="2"/>
      </rPr>
      <t>1500gpm Monitor/nozzle</t>
    </r>
  </si>
  <si>
    <r>
      <rPr>
        <sz val="11"/>
        <rFont val="Calibri"/>
        <family val="2"/>
      </rPr>
      <t xml:space="preserve">Truck, Fire, Support
</t>
    </r>
    <r>
      <rPr>
        <sz val="11"/>
        <rFont val="Calibri"/>
        <family val="2"/>
      </rPr>
      <t>Water Tender S1</t>
    </r>
  </si>
  <si>
    <r>
      <rPr>
        <sz val="11"/>
        <rFont val="Calibri"/>
        <family val="2"/>
      </rPr>
      <t xml:space="preserve">Truck, Fire, Support
</t>
    </r>
    <r>
      <rPr>
        <sz val="11"/>
        <rFont val="Calibri"/>
        <family val="2"/>
      </rPr>
      <t>Water Tender S2</t>
    </r>
  </si>
  <si>
    <r>
      <rPr>
        <sz val="11"/>
        <rFont val="Calibri"/>
        <family val="2"/>
      </rPr>
      <t xml:space="preserve">Truck, Fire, Support
</t>
    </r>
    <r>
      <rPr>
        <sz val="11"/>
        <rFont val="Calibri"/>
        <family val="2"/>
      </rPr>
      <t>Water Tender S3</t>
    </r>
  </si>
  <si>
    <r>
      <rPr>
        <sz val="11"/>
        <rFont val="Calibri"/>
        <family val="2"/>
      </rPr>
      <t>Truck, Fire Ladder</t>
    </r>
  </si>
  <si>
    <r>
      <rPr>
        <sz val="11"/>
        <rFont val="Calibri"/>
        <family val="2"/>
      </rPr>
      <t xml:space="preserve">Truck, Fire, Tactical
</t>
    </r>
    <r>
      <rPr>
        <sz val="11"/>
        <rFont val="Calibri"/>
        <family val="2"/>
      </rPr>
      <t>Water Tender T1</t>
    </r>
  </si>
  <si>
    <r>
      <rPr>
        <sz val="11"/>
        <rFont val="Calibri"/>
        <family val="2"/>
      </rPr>
      <t xml:space="preserve">Truck, Fire, Tactical
</t>
    </r>
    <r>
      <rPr>
        <sz val="11"/>
        <rFont val="Calibri"/>
        <family val="2"/>
      </rPr>
      <t>Water Tender T2</t>
    </r>
  </si>
  <si>
    <r>
      <rPr>
        <sz val="11"/>
        <rFont val="Calibri"/>
        <family val="2"/>
      </rPr>
      <t>Truck, Flatbed</t>
    </r>
  </si>
  <si>
    <r>
      <rPr>
        <sz val="11"/>
        <rFont val="Calibri"/>
        <family val="2"/>
      </rPr>
      <t>8701-1</t>
    </r>
  </si>
  <si>
    <r>
      <rPr>
        <sz val="11"/>
        <rFont val="Calibri"/>
        <family val="2"/>
      </rPr>
      <t>Trailer, Semi</t>
    </r>
  </si>
  <si>
    <r>
      <rPr>
        <sz val="11"/>
        <rFont val="Calibri"/>
        <family val="2"/>
      </rPr>
      <t>Flat Bed Utility Trailer</t>
    </r>
  </si>
  <si>
    <r>
      <rPr>
        <sz val="11"/>
        <rFont val="Calibri"/>
        <family val="2"/>
      </rPr>
      <t>8711-1</t>
    </r>
  </si>
  <si>
    <r>
      <rPr>
        <sz val="11"/>
        <rFont val="Calibri"/>
        <family val="2"/>
      </rPr>
      <t>Sewer Camera Inspection Truck</t>
    </r>
  </si>
  <si>
    <r>
      <rPr>
        <sz val="11"/>
        <rFont val="Calibri"/>
        <family val="2"/>
      </rPr>
      <t xml:space="preserve">Cleaner, Sewer/Catch
</t>
    </r>
    <r>
      <rPr>
        <sz val="11"/>
        <rFont val="Calibri"/>
        <family val="2"/>
      </rPr>
      <t>Basin</t>
    </r>
  </si>
  <si>
    <r>
      <rPr>
        <sz val="11"/>
        <rFont val="Calibri"/>
        <family val="2"/>
      </rPr>
      <t>Combined Sewer Cleaning</t>
    </r>
  </si>
  <si>
    <r>
      <rPr>
        <sz val="11"/>
        <rFont val="Calibri"/>
        <family val="2"/>
      </rPr>
      <t>8714-1</t>
    </r>
  </si>
  <si>
    <r>
      <rPr>
        <sz val="11"/>
        <rFont val="Calibri"/>
        <family val="2"/>
      </rPr>
      <t xml:space="preserve">Vector Combine
</t>
    </r>
    <r>
      <rPr>
        <sz val="11"/>
        <rFont val="Calibri"/>
        <family val="2"/>
      </rPr>
      <t>Vacuum Truck</t>
    </r>
  </si>
  <si>
    <r>
      <rPr>
        <sz val="11"/>
        <rFont val="Calibri"/>
        <family val="2"/>
      </rPr>
      <t>1500 gal Water</t>
    </r>
  </si>
  <si>
    <r>
      <rPr>
        <sz val="11"/>
        <rFont val="Calibri"/>
        <family val="2"/>
      </rPr>
      <t>15 Cu Yd</t>
    </r>
  </si>
  <si>
    <r>
      <rPr>
        <sz val="11"/>
        <rFont val="Calibri"/>
        <family val="2"/>
      </rPr>
      <t>8714-2</t>
    </r>
  </si>
  <si>
    <r>
      <rPr>
        <sz val="11"/>
        <rFont val="Calibri"/>
        <family val="2"/>
      </rPr>
      <t xml:space="preserve">Combined Sewer
</t>
    </r>
    <r>
      <rPr>
        <sz val="11"/>
        <rFont val="Calibri"/>
        <family val="2"/>
      </rPr>
      <t>Cleaning</t>
    </r>
  </si>
  <si>
    <r>
      <rPr>
        <sz val="11"/>
        <rFont val="Calibri"/>
        <family val="2"/>
      </rPr>
      <t>8714-3</t>
    </r>
  </si>
  <si>
    <r>
      <rPr>
        <sz val="11"/>
        <rFont val="Calibri"/>
        <family val="2"/>
      </rPr>
      <t>500-1500 gals</t>
    </r>
  </si>
  <si>
    <r>
      <rPr>
        <sz val="11"/>
        <rFont val="Calibri"/>
        <family val="2"/>
      </rPr>
      <t>Truck, Hydro Vac</t>
    </r>
  </si>
  <si>
    <r>
      <rPr>
        <sz val="11"/>
        <rFont val="Calibri"/>
        <family val="2"/>
      </rPr>
      <t>Leaf Vac</t>
    </r>
  </si>
  <si>
    <r>
      <rPr>
        <sz val="11"/>
        <rFont val="Calibri"/>
        <family val="2"/>
      </rPr>
      <t>Truck, Vacuum</t>
    </r>
  </si>
  <si>
    <r>
      <rPr>
        <sz val="11"/>
        <rFont val="Calibri"/>
        <family val="2"/>
      </rPr>
      <t>Litter Picker</t>
    </r>
  </si>
  <si>
    <r>
      <rPr>
        <sz val="11"/>
        <rFont val="Calibri"/>
        <family val="2"/>
      </rPr>
      <t>Truck, Dump</t>
    </r>
  </si>
  <si>
    <r>
      <rPr>
        <sz val="11"/>
        <rFont val="Calibri"/>
        <family val="2"/>
      </rPr>
      <t xml:space="preserve">Truck, Dump, Off
</t>
    </r>
    <r>
      <rPr>
        <sz val="11"/>
        <rFont val="Calibri"/>
        <family val="2"/>
      </rPr>
      <t>Highway</t>
    </r>
  </si>
  <si>
    <r>
      <rPr>
        <sz val="11"/>
        <rFont val="Calibri"/>
        <family val="2"/>
      </rPr>
      <t>18 CY</t>
    </r>
  </si>
  <si>
    <r>
      <rPr>
        <sz val="11"/>
        <rFont val="Calibri"/>
        <family val="2"/>
      </rPr>
      <t>Truck, Garbage</t>
    </r>
  </si>
  <si>
    <r>
      <rPr>
        <sz val="11"/>
        <rFont val="Calibri"/>
        <family val="2"/>
      </rPr>
      <t>to 255</t>
    </r>
  </si>
  <si>
    <r>
      <rPr>
        <sz val="11"/>
        <rFont val="Calibri"/>
        <family val="2"/>
      </rPr>
      <t>to 325</t>
    </r>
  </si>
  <si>
    <r>
      <rPr>
        <sz val="11"/>
        <rFont val="Calibri"/>
        <family val="2"/>
      </rPr>
      <t>E-BAM Services</t>
    </r>
  </si>
  <si>
    <r>
      <rPr>
        <sz val="11"/>
        <rFont val="Calibri"/>
        <family val="2"/>
      </rPr>
      <t>Attenuator, Safety</t>
    </r>
  </si>
  <si>
    <r>
      <rPr>
        <sz val="11"/>
        <rFont val="Calibri"/>
        <family val="2"/>
      </rPr>
      <t>Truck, Attenuator</t>
    </r>
  </si>
  <si>
    <r>
      <rPr>
        <sz val="11"/>
        <rFont val="Calibri"/>
        <family val="2"/>
      </rPr>
      <t>Truck, Tow</t>
    </r>
  </si>
  <si>
    <r>
      <rPr>
        <sz val="11"/>
        <rFont val="Calibri"/>
        <family val="2"/>
      </rPr>
      <t>Van, Custom</t>
    </r>
  </si>
  <si>
    <r>
      <rPr>
        <sz val="11"/>
        <rFont val="Calibri"/>
        <family val="2"/>
      </rPr>
      <t>Van-up to 15 Passenger</t>
    </r>
  </si>
  <si>
    <r>
      <rPr>
        <sz val="11"/>
        <rFont val="Calibri"/>
        <family val="2"/>
      </rPr>
      <t>225-300</t>
    </r>
  </si>
  <si>
    <r>
      <rPr>
        <sz val="11"/>
        <rFont val="Calibri"/>
        <family val="2"/>
      </rPr>
      <t>Van-Cargo</t>
    </r>
  </si>
  <si>
    <r>
      <rPr>
        <sz val="11"/>
        <rFont val="Calibri"/>
        <family val="2"/>
      </rPr>
      <t>Vehicle, Small</t>
    </r>
  </si>
  <si>
    <r>
      <rPr>
        <sz val="11"/>
        <rFont val="Calibri"/>
        <family val="2"/>
      </rPr>
      <t>Vehicle, Recreational</t>
    </r>
  </si>
  <si>
    <r>
      <rPr>
        <sz val="11"/>
        <rFont val="Calibri"/>
        <family val="2"/>
      </rPr>
      <t>Motor Coach</t>
    </r>
  </si>
  <si>
    <r>
      <rPr>
        <sz val="11"/>
        <rFont val="Calibri"/>
        <family val="2"/>
      </rPr>
      <t>Golf Cart</t>
    </r>
  </si>
  <si>
    <r>
      <rPr>
        <sz val="11"/>
        <rFont val="Calibri"/>
        <family val="2"/>
      </rPr>
      <t>Welder, Portable</t>
    </r>
  </si>
  <si>
    <r>
      <rPr>
        <sz val="11"/>
        <rFont val="Calibri"/>
        <family val="2"/>
      </rPr>
      <t>Truck, Water</t>
    </r>
  </si>
  <si>
    <r>
      <rPr>
        <sz val="11"/>
        <rFont val="Calibri"/>
        <family val="2"/>
      </rPr>
      <t>Truck, Tractor</t>
    </r>
  </si>
  <si>
    <r>
      <rPr>
        <sz val="11"/>
        <rFont val="Calibri"/>
        <family val="2"/>
      </rPr>
      <t>Truck</t>
    </r>
  </si>
  <si>
    <r>
      <rPr>
        <sz val="11"/>
        <rFont val="Calibri"/>
        <family val="2"/>
      </rPr>
      <t>Truck, Freight</t>
    </r>
  </si>
  <si>
    <r>
      <rPr>
        <sz val="11"/>
        <rFont val="Calibri"/>
        <family val="2"/>
      </rPr>
      <t>Truck, Backhoe Carrier</t>
    </r>
  </si>
  <si>
    <r>
      <rPr>
        <sz val="11"/>
        <rFont val="Calibri"/>
        <family val="2"/>
      </rPr>
      <t>Eenclosed w/lift gate. Heavy duty, class 7</t>
    </r>
  </si>
  <si>
    <r>
      <rPr>
        <sz val="11"/>
        <rFont val="Calibri"/>
        <family val="2"/>
      </rPr>
      <t>Truck, Pickup</t>
    </r>
  </si>
  <si>
    <r>
      <rPr>
        <sz val="11"/>
        <rFont val="Calibri"/>
        <family val="2"/>
      </rPr>
      <t>Skidder Accessory</t>
    </r>
  </si>
  <si>
    <r>
      <rPr>
        <sz val="11"/>
        <rFont val="Calibri"/>
        <family val="2"/>
      </rPr>
      <t>Forklift, Accessory</t>
    </r>
  </si>
  <si>
    <r>
      <rPr>
        <sz val="11"/>
        <rFont val="Calibri"/>
        <family val="2"/>
      </rPr>
      <t>Truck,  Loader</t>
    </r>
  </si>
  <si>
    <r>
      <rPr>
        <sz val="11"/>
        <rFont val="Calibri"/>
        <family val="2"/>
      </rPr>
      <t>Chipper- Wood Recycler</t>
    </r>
  </si>
  <si>
    <r>
      <rPr>
        <sz val="11"/>
        <rFont val="Calibri"/>
        <family val="2"/>
      </rPr>
      <t>Truck, Service</t>
    </r>
  </si>
  <si>
    <r>
      <rPr>
        <sz val="11"/>
        <rFont val="Calibri"/>
        <family val="2"/>
      </rPr>
      <t>215-225</t>
    </r>
  </si>
  <si>
    <r>
      <rPr>
        <sz val="11"/>
        <rFont val="Calibri"/>
        <family val="2"/>
      </rPr>
      <t>Truck, Fuel</t>
    </r>
  </si>
  <si>
    <r>
      <rPr>
        <sz val="11"/>
        <rFont val="Calibri"/>
        <family val="2"/>
      </rPr>
      <t xml:space="preserve">Mobile Command
</t>
    </r>
    <r>
      <rPr>
        <sz val="11"/>
        <rFont val="Calibri"/>
        <family val="2"/>
      </rPr>
      <t>Trailer</t>
    </r>
  </si>
  <si>
    <r>
      <rPr>
        <sz val="11"/>
        <rFont val="Calibri"/>
        <family val="2"/>
      </rPr>
      <t>Mobile Response Trailer</t>
    </r>
  </si>
  <si>
    <r>
      <rPr>
        <sz val="11"/>
        <rFont val="Calibri"/>
        <family val="2"/>
      </rPr>
      <t>Mobile Command Center</t>
    </r>
  </si>
  <si>
    <r>
      <rPr>
        <sz val="11"/>
        <rFont val="Calibri"/>
        <family val="2"/>
      </rPr>
      <t xml:space="preserve">Mobile Command Post
</t>
    </r>
    <r>
      <rPr>
        <sz val="11"/>
        <rFont val="Calibri"/>
        <family val="2"/>
      </rPr>
      <t>Vehicle</t>
    </r>
  </si>
  <si>
    <r>
      <rPr>
        <sz val="11"/>
        <rFont val="Calibri"/>
        <family val="2"/>
      </rPr>
      <t>Mobile Command Post Vehicle</t>
    </r>
  </si>
  <si>
    <r>
      <rPr>
        <sz val="11"/>
        <rFont val="Calibri"/>
        <family val="2"/>
      </rPr>
      <t>Mobile Command Center (Trailer)</t>
    </r>
  </si>
  <si>
    <r>
      <rPr>
        <sz val="11"/>
        <rFont val="Calibri"/>
        <family val="2"/>
      </rPr>
      <t>Generator Rate not included</t>
    </r>
  </si>
  <si>
    <r>
      <rPr>
        <sz val="11"/>
        <rFont val="Calibri"/>
        <family val="2"/>
      </rPr>
      <t>Mobile Command Van</t>
    </r>
  </si>
  <si>
    <r>
      <rPr>
        <sz val="11"/>
        <rFont val="Calibri"/>
        <family val="2"/>
      </rPr>
      <t>Communication Equipment</t>
    </r>
  </si>
  <si>
    <r>
      <rPr>
        <sz val="11"/>
        <rFont val="Calibri"/>
        <family val="2"/>
      </rPr>
      <t xml:space="preserve">Mobile Command
</t>
    </r>
    <r>
      <rPr>
        <sz val="11"/>
        <rFont val="Calibri"/>
        <family val="2"/>
      </rPr>
      <t>Vehicle</t>
    </r>
  </si>
  <si>
    <r>
      <rPr>
        <sz val="11"/>
        <rFont val="Calibri"/>
        <family val="2"/>
      </rPr>
      <t>Light Tower</t>
    </r>
  </si>
  <si>
    <r>
      <rPr>
        <sz val="11"/>
        <rFont val="Calibri"/>
        <family val="2"/>
      </rPr>
      <t>SandBagger Machine</t>
    </r>
  </si>
  <si>
    <r>
      <rPr>
        <sz val="11"/>
        <rFont val="Calibri"/>
        <family val="2"/>
      </rPr>
      <t>Helicopter</t>
    </r>
  </si>
  <si>
    <r>
      <rPr>
        <sz val="11"/>
        <rFont val="Calibri"/>
        <family val="2"/>
      </rPr>
      <t>Fixed wing</t>
    </r>
  </si>
  <si>
    <r>
      <rPr>
        <sz val="11"/>
        <rFont val="Calibri"/>
        <family val="2"/>
      </rPr>
      <t>Helicopter- light utility</t>
    </r>
  </si>
  <si>
    <r>
      <rPr>
        <sz val="11"/>
        <rFont val="Calibri"/>
        <family val="2"/>
      </rPr>
      <t>Passenger Aircraft</t>
    </r>
  </si>
  <si>
    <r>
      <rPr>
        <sz val="11"/>
        <rFont val="Calibri"/>
        <family val="2"/>
      </rPr>
      <t>Model Bell-206L4</t>
    </r>
  </si>
  <si>
    <r>
      <rPr>
        <sz val="11"/>
        <rFont val="Calibri"/>
        <family val="2"/>
      </rPr>
      <t>Aerostar Helicopter</t>
    </r>
  </si>
  <si>
    <r>
      <rPr>
        <sz val="11"/>
        <rFont val="Calibri"/>
        <family val="2"/>
      </rPr>
      <t>Aerostar 601P</t>
    </r>
  </si>
  <si>
    <r>
      <rPr>
        <sz val="11"/>
        <rFont val="Calibri"/>
        <family val="2"/>
      </rPr>
      <t>Huey Helicopter</t>
    </r>
  </si>
  <si>
    <r>
      <rPr>
        <sz val="11"/>
        <rFont val="Calibri"/>
        <family val="2"/>
      </rPr>
      <t>Travel Range 253 Nautical Miles</t>
    </r>
  </si>
  <si>
    <r>
      <rPr>
        <sz val="11"/>
        <rFont val="Calibri"/>
        <family val="2"/>
      </rPr>
      <t>Utility Bell 429</t>
    </r>
  </si>
  <si>
    <r>
      <rPr>
        <sz val="11"/>
        <rFont val="Calibri"/>
        <family val="2"/>
      </rPr>
      <t>Wire Puller Machine</t>
    </r>
  </si>
  <si>
    <r>
      <rPr>
        <sz val="11"/>
        <rFont val="Calibri"/>
        <family val="2"/>
      </rPr>
      <t>Wire Tensioning Machine</t>
    </r>
  </si>
  <si>
    <r>
      <rPr>
        <sz val="11"/>
        <rFont val="Calibri"/>
        <family val="2"/>
      </rPr>
      <t xml:space="preserve">Overhead Wire
</t>
    </r>
    <r>
      <rPr>
        <sz val="11"/>
        <rFont val="Calibri"/>
        <family val="2"/>
      </rPr>
      <t>Tensioning Machine</t>
    </r>
  </si>
  <si>
    <r>
      <rPr>
        <sz val="11"/>
        <rFont val="Calibri"/>
        <family val="2"/>
      </rPr>
      <t>Aerial Lift</t>
    </r>
  </si>
  <si>
    <r>
      <rPr>
        <sz val="11"/>
        <rFont val="Calibri"/>
        <family val="2"/>
      </rPr>
      <t>1000 Lbs</t>
    </r>
  </si>
  <si>
    <r>
      <rPr>
        <sz val="11"/>
        <rFont val="Calibri"/>
        <family val="2"/>
      </rPr>
      <t>24 Volt</t>
    </r>
  </si>
  <si>
    <t>Status</t>
  </si>
  <si>
    <t>Titles</t>
  </si>
  <si>
    <t xml:space="preserve">Operator </t>
  </si>
  <si>
    <t>Part Time</t>
  </si>
  <si>
    <t>Technician</t>
  </si>
  <si>
    <t>Temporary / Per Diem</t>
  </si>
  <si>
    <t>Paramedic</t>
  </si>
  <si>
    <t>Temporary / Contract</t>
  </si>
  <si>
    <t>Firefighter</t>
  </si>
  <si>
    <t>Patrol Officer</t>
  </si>
  <si>
    <t>Operations</t>
  </si>
  <si>
    <t>FEMA Validation</t>
  </si>
  <si>
    <t>DOT</t>
  </si>
  <si>
    <t>Price</t>
  </si>
  <si>
    <t>Qty needed</t>
  </si>
  <si>
    <t>Total Price</t>
  </si>
  <si>
    <t xml:space="preserve">DI </t>
  </si>
  <si>
    <t xml:space="preserve">
              Quantity
            </t>
  </si>
  <si>
    <t xml:space="preserve">
              LineNumber
            </t>
  </si>
  <si>
    <t xml:space="preserve">
              Line Source
            </t>
  </si>
  <si>
    <t xml:space="preserve">
              SubContracted Ind.
            </t>
  </si>
  <si>
    <t xml:space="preserve">
              Description
            </t>
  </si>
  <si>
    <t xml:space="preserve">
              Crew
            </t>
  </si>
  <si>
    <t xml:space="preserve">
              Daily Output
            </t>
  </si>
  <si>
    <t xml:space="preserve">
              Labor Hours
            </t>
  </si>
  <si>
    <t xml:space="preserve">
              Unit
            </t>
  </si>
  <si>
    <t xml:space="preserve">
              Material
            </t>
  </si>
  <si>
    <t xml:space="preserve">
              Labor
            </t>
  </si>
  <si>
    <t xml:space="preserve">
              Equipment
            </t>
  </si>
  <si>
    <t xml:space="preserve">
              Total
            </t>
  </si>
  <si>
    <t xml:space="preserve">
              Ext. Mat.
            </t>
  </si>
  <si>
    <t xml:space="preserve">
              Ext. Labor
            </t>
  </si>
  <si>
    <t xml:space="preserve">
              Ext. Equip.
            </t>
  </si>
  <si>
    <t xml:space="preserve">
              Ext. Total
            </t>
  </si>
  <si>
    <t xml:space="preserve">
              Mat. O&amp;P
            </t>
  </si>
  <si>
    <t xml:space="preserve">
              Labor O&amp;P
            </t>
  </si>
  <si>
    <t xml:space="preserve">
              Equip. O&amp;P
            </t>
  </si>
  <si>
    <t xml:space="preserve">
              Total O&amp;P
            </t>
  </si>
  <si>
    <t xml:space="preserve">
              Ext. Mat. O&amp;P
            </t>
  </si>
  <si>
    <t xml:space="preserve">
              Ext. Labor O&amp;P
            </t>
  </si>
  <si>
    <t xml:space="preserve">
              Ext. Equip. O&amp;P
            </t>
  </si>
  <si>
    <t xml:space="preserve">
              Ext. Total O&amp;P
            </t>
  </si>
  <si>
    <t xml:space="preserve">
              Labor Type
            </t>
  </si>
  <si>
    <t xml:space="preserve">
              Data Release
            </t>
  </si>
  <si>
    <t xml:space="preserve">
              CCI Location
            </t>
  </si>
  <si>
    <t xml:space="preserve">
              Notes
            </t>
  </si>
  <si>
    <t>FEMA Estimate</t>
  </si>
  <si>
    <t>Estimate</t>
  </si>
  <si>
    <t>Materials/Supplies</t>
  </si>
  <si>
    <t>Employee Type:</t>
  </si>
  <si>
    <t>ST/OT</t>
  </si>
  <si>
    <t>Employee Name: 
(Required data in Green cells)</t>
  </si>
  <si>
    <t>Employee Job Title:</t>
  </si>
  <si>
    <t>Primary Operator(s)</t>
  </si>
  <si>
    <t>Equip ID #</t>
  </si>
  <si>
    <t>Enter Start Date this column</t>
  </si>
  <si>
    <t>Stock</t>
  </si>
  <si>
    <t>Qty</t>
  </si>
  <si>
    <t>Shipping</t>
  </si>
  <si>
    <t>Taxes</t>
  </si>
  <si>
    <t>Date of Use</t>
  </si>
  <si>
    <t>If Applicable</t>
  </si>
  <si>
    <t>Material Usage Related to Disaster</t>
  </si>
  <si>
    <t>Dates of Usage</t>
  </si>
  <si>
    <t>Equipment Usage Related to Disaster</t>
  </si>
  <si>
    <t>Description of Work</t>
  </si>
  <si>
    <t>Dates of Service</t>
  </si>
  <si>
    <t>2023 Rates</t>
  </si>
  <si>
    <t>Miscellaneous Tank Mounted Air Compressors 80/25</t>
  </si>
  <si>
    <t>Multiquip DIS100SSK4F</t>
  </si>
  <si>
    <t>Sullivan-Palatek D130Q6IZ</t>
  </si>
  <si>
    <t>Grimmer-Schmidt 175</t>
  </si>
  <si>
    <t>Sullivan-Palatek D375QH6CA</t>
  </si>
  <si>
    <t>Grimmer-Schmidt 800</t>
  </si>
  <si>
    <t>Ingersoll Rand XP1200WCU</t>
  </si>
  <si>
    <t>Sullair 1600DTQCA</t>
  </si>
  <si>
    <t>FEMA Cost Code</t>
  </si>
  <si>
    <t>GUW 8600 lbs</t>
  </si>
  <si>
    <t>GUW 11000 lbs</t>
  </si>
  <si>
    <t>to 298</t>
  </si>
  <si>
    <t>to 414</t>
  </si>
  <si>
    <t>Board, Message</t>
  </si>
  <si>
    <t>Miscellaneous CMSBBI</t>
  </si>
  <si>
    <t>Trailer Mounted</t>
  </si>
  <si>
    <t>Hydraulic Post
Driver</t>
  </si>
  <si>
    <t>Misc One Man Wheel Mount</t>
  </si>
  <si>
    <t>Misc Portable Earth Auger</t>
  </si>
  <si>
    <t>Misc TLB Auger Mount</t>
  </si>
  <si>
    <t>Misc VIB-Avg</t>
  </si>
  <si>
    <t>Misc DH-Avg</t>
  </si>
  <si>
    <t>Horizontal Directional Drills Avg to 7,000 lbs</t>
  </si>
  <si>
    <t>Misc 7K - Horizontal Drilling Machines</t>
  </si>
  <si>
    <t>24 in</t>
  </si>
  <si>
    <t>7,000 lbs</t>
  </si>
  <si>
    <t>to 100</t>
  </si>
  <si>
    <t>to 300</t>
  </si>
  <si>
    <t>to 24</t>
  </si>
  <si>
    <t>to 25</t>
  </si>
  <si>
    <t>8'x8'x10' Drophammer</t>
  </si>
  <si>
    <t>Hyd. Impact Hammer</t>
  </si>
  <si>
    <t>Maximum Thrust 7K lbs</t>
  </si>
  <si>
    <t>New Holland 272GMS</t>
  </si>
  <si>
    <t>Vermeer MC3700</t>
  </si>
  <si>
    <t>Bush Hog 2820 Avg Retail Rental Rates</t>
  </si>
  <si>
    <t>2018 Ford Fusion S Sedan MSRP</t>
  </si>
  <si>
    <t>2007 Food F150 XL Reg Cab 4x2</t>
  </si>
  <si>
    <t>2018 Ford Police Interceptor Sedan MSRP</t>
  </si>
  <si>
    <t>Honda ST1300PA Police Motorcycle MSRP</t>
  </si>
  <si>
    <t>12 ft cutting width</t>
  </si>
  <si>
    <t>85 in. cutting width</t>
  </si>
  <si>
    <t>72 in. cutting width</t>
  </si>
  <si>
    <t>to 125</t>
  </si>
  <si>
    <t>to 210</t>
  </si>
  <si>
    <t>Avalanche 4x4 Gas (Disc. 2009)</t>
  </si>
  <si>
    <t>On-Highway Light Duty Trucks - 4x4 1 1/2 310 Conv Diesel</t>
  </si>
  <si>
    <t>Military Surplus Vehicle</t>
  </si>
  <si>
    <t>GVWR 55000 lbs</t>
  </si>
  <si>
    <t>Polaris Youth Sportsman 110 EFI</t>
  </si>
  <si>
    <t>Polaris Youth Phoenix 200</t>
  </si>
  <si>
    <t>Ranger 150 EFI</t>
  </si>
  <si>
    <t>RZR 200 EFI</t>
  </si>
  <si>
    <t>Factored from 8080 ($$/cc)</t>
  </si>
  <si>
    <t>Vitacci Terminator 300 cc</t>
  </si>
  <si>
    <t>to 282</t>
  </si>
  <si>
    <t>to 310</t>
  </si>
  <si>
    <t>375-450</t>
  </si>
  <si>
    <t>12-14.0</t>
  </si>
  <si>
    <t>Fire Command Center</t>
  </si>
  <si>
    <t>Gasoline</t>
  </si>
  <si>
    <t>Polaris Ranger XP900</t>
  </si>
  <si>
    <t>Misc Deck Cargo Barges</t>
  </si>
  <si>
    <t>Misc 300 - Deck Cargo Barges</t>
  </si>
  <si>
    <t>Misc Deck 1100 - Deck Cargo Barges</t>
  </si>
  <si>
    <t>Misc 1250 - Deck Cargo Barges</t>
  </si>
  <si>
    <t>140'x45'x10'</t>
  </si>
  <si>
    <t>Rate interpolated</t>
  </si>
  <si>
    <t>Compactor, 2-ton Pavement Roller</t>
  </si>
  <si>
    <t>Misc 55 - Tow Boats</t>
  </si>
  <si>
    <t>Misc 60 21 - Tow Boats</t>
  </si>
  <si>
    <t>Misc 70 30 - Tow Boats</t>
  </si>
  <si>
    <t>Misc 120 - Tow Boats</t>
  </si>
  <si>
    <t>815 AGIS Airboat w/spray unit</t>
  </si>
  <si>
    <t>ARGO Conquest 800 Outfitter</t>
  </si>
  <si>
    <t>Bid-well 2450</t>
  </si>
  <si>
    <t>Misc Rowboat</t>
  </si>
  <si>
    <t>Marine Equipment Runabouts - 13</t>
  </si>
  <si>
    <t>50' to 64'</t>
  </si>
  <si>
    <t>65' to 99'</t>
  </si>
  <si>
    <t>100' to 124'</t>
  </si>
  <si>
    <t>to 76'</t>
  </si>
  <si>
    <t>to 556</t>
  </si>
  <si>
    <t>to 450</t>
  </si>
  <si>
    <t>to 36</t>
  </si>
  <si>
    <t>to 40</t>
  </si>
  <si>
    <t>to 60</t>
  </si>
  <si>
    <t>Heavy duty</t>
  </si>
  <si>
    <t>Steel</t>
  </si>
  <si>
    <t>Boat, Debris Removal Skiff</t>
  </si>
  <si>
    <t>Boat, Jet</t>
  </si>
  <si>
    <t>Marine Equipment Tenders - 12</t>
  </si>
  <si>
    <t>Misc 400 - Push Boats</t>
  </si>
  <si>
    <t>Misc 525 - Push Boats</t>
  </si>
  <si>
    <t>Misc 705 - Push Boats</t>
  </si>
  <si>
    <t>Misc 870 - Push Boats</t>
  </si>
  <si>
    <t>Debris Removal Skiff</t>
  </si>
  <si>
    <t>Boat, Jet (Woolridge Xtra Plus Inboard)</t>
  </si>
  <si>
    <t>Misc 100 - Inland Tug Boats</t>
  </si>
  <si>
    <t>Misc 175 - Inland Tug Boats</t>
  </si>
  <si>
    <t>Misc 250  - Inland Tug Boats</t>
  </si>
  <si>
    <t>to 16'</t>
  </si>
  <si>
    <t>to 49'</t>
  </si>
  <si>
    <t>50' to 74'</t>
  </si>
  <si>
    <t>Length 48'</t>
  </si>
  <si>
    <t>Length 20'4"</t>
  </si>
  <si>
    <t>Length 16'</t>
  </si>
  <si>
    <t>Length 18'</t>
  </si>
  <si>
    <t>Length 26'</t>
  </si>
  <si>
    <t>to 200</t>
  </si>
  <si>
    <t>Shallow Draft</t>
  </si>
  <si>
    <t>with Steering Nozzle</t>
  </si>
  <si>
    <t>hour</t>
  </si>
  <si>
    <t>Self Propelled Pavement Broom</t>
  </si>
  <si>
    <t>Misc 380 - Inland Tug Boats</t>
  </si>
  <si>
    <t>Misc 700 - Inland Tug Boats</t>
  </si>
  <si>
    <t>2002 Seadoo GTX</t>
  </si>
  <si>
    <t>2018 Seadoo GTX</t>
  </si>
  <si>
    <r>
      <rPr>
        <sz val="11"/>
        <rFont val="Calibri"/>
        <family val="2"/>
      </rPr>
      <t>Zodiac</t>
    </r>
    <r>
      <rPr>
        <sz val="11"/>
        <rFont val="Calibri"/>
      </rPr>
      <t xml:space="preserve"> C310 Solid 10'2"</t>
    </r>
  </si>
  <si>
    <t>2000 Johnson Outboard Motor</t>
  </si>
  <si>
    <t>Lay-Mor 6HC/8HC</t>
  </si>
  <si>
    <t>Broce RC-350 (disc 2011)</t>
  </si>
  <si>
    <t>Misc TRAC mount PTO drive - For Mounting Pavement Brooms</t>
  </si>
  <si>
    <t>Length 40'</t>
  </si>
  <si>
    <t>Length 51'</t>
  </si>
  <si>
    <t>96"</t>
  </si>
  <si>
    <t>72"</t>
  </si>
  <si>
    <t>to 155</t>
  </si>
  <si>
    <t>to 50</t>
  </si>
  <si>
    <t>to 220</t>
  </si>
  <si>
    <t>to 37</t>
  </si>
  <si>
    <t>to 72</t>
  </si>
  <si>
    <t>Stander Rudder</t>
  </si>
  <si>
    <t>Twin Screw</t>
  </si>
  <si>
    <t>No outboard engine.  Max for the C310 is 10 hp.</t>
  </si>
  <si>
    <t>Power Takeoff</t>
  </si>
  <si>
    <t>8154-1</t>
  </si>
  <si>
    <t>Skid Steer for Broom</t>
  </si>
  <si>
    <t>Self Propelled Pavement Brooms</t>
  </si>
  <si>
    <t>Misc Traction Pt - Pull Type Pavement Brooms</t>
  </si>
  <si>
    <t>Bobcat 453 (disc. 2001)</t>
  </si>
  <si>
    <t>Terramite TSS46</t>
  </si>
  <si>
    <t>Elgin - Pelican SE</t>
  </si>
  <si>
    <t>Five Star - Broom Bear</t>
  </si>
  <si>
    <t>Adapco - Guardian 95 ES</t>
  </si>
  <si>
    <t>84"</t>
  </si>
  <si>
    <t>6 or 8 ft broom heads</t>
  </si>
  <si>
    <t>66" &amp; 36" broom widths, 3.6-CY hopper</t>
  </si>
  <si>
    <t>to 186 CFM</t>
  </si>
  <si>
    <t>to 15.7</t>
  </si>
  <si>
    <t>to 33</t>
  </si>
  <si>
    <t>to 185</t>
  </si>
  <si>
    <t>to 230</t>
  </si>
  <si>
    <t>to 27</t>
  </si>
  <si>
    <t>to 9.5</t>
  </si>
  <si>
    <t>Pull Type</t>
  </si>
  <si>
    <t>for propelling mounted broom</t>
  </si>
  <si>
    <t>Freightliner FL70 engine</t>
  </si>
  <si>
    <t>Skidder, Log</t>
  </si>
  <si>
    <t>Deere 748E (disc. 1995)</t>
  </si>
  <si>
    <t>Deere 648G II (disc. 2000)</t>
  </si>
  <si>
    <t>7.0 cu in</t>
  </si>
  <si>
    <r>
      <rPr>
        <sz val="11"/>
        <rFont val="Calibri"/>
        <family val="2"/>
      </rPr>
      <t>Chainsaw</t>
    </r>
    <r>
      <rPr>
        <sz val="11"/>
        <rFont val="Calibri"/>
      </rPr>
      <t>, Pole</t>
    </r>
  </si>
  <si>
    <t>11.52 ft2</t>
  </si>
  <si>
    <t>10.45 ft2</t>
  </si>
  <si>
    <t>to 13</t>
  </si>
  <si>
    <t>to 3</t>
  </si>
  <si>
    <t>to 6</t>
  </si>
  <si>
    <t>to 7</t>
  </si>
  <si>
    <t>to 2</t>
  </si>
  <si>
    <t>to 9</t>
  </si>
  <si>
    <t>to 165</t>
  </si>
  <si>
    <t>to 153</t>
  </si>
  <si>
    <t>Light duty</t>
  </si>
  <si>
    <t>Hydraulic</t>
  </si>
  <si>
    <t>Bruncher, Cutter</t>
  </si>
  <si>
    <t>Kershaw 800 (disc. 1998)</t>
  </si>
  <si>
    <t>Kershaw 10-8 (disc. 1993)</t>
  </si>
  <si>
    <t>Kershaw 1200 (disc. 2010)</t>
  </si>
  <si>
    <t>Caterpillar 511 Feller Buncher</t>
  </si>
  <si>
    <t>Fixed Gooseneck Trailer Level 3 40</t>
  </si>
  <si>
    <t>Woodchuck WC-9HD (disc. 2000)</t>
  </si>
  <si>
    <t>Bandit 65 (disc. 2002)</t>
  </si>
  <si>
    <t>Vermeer 1600A (disc. 2002)</t>
  </si>
  <si>
    <t>Mitts &amp; Merrill K12F6 (disc. 2006)</t>
  </si>
  <si>
    <t>Morbark Eeger Beever 1922</t>
  </si>
  <si>
    <t>7'8"</t>
  </si>
  <si>
    <t>9'9"</t>
  </si>
  <si>
    <t>26.6' reach</t>
  </si>
  <si>
    <t>40 tons</t>
  </si>
  <si>
    <t>6"</t>
  </si>
  <si>
    <t>8"</t>
  </si>
  <si>
    <t>19"</t>
  </si>
  <si>
    <t>to 245</t>
  </si>
  <si>
    <t>to 247</t>
  </si>
  <si>
    <t>to 174</t>
  </si>
  <si>
    <t>Cutting Width</t>
  </si>
  <si>
    <t>Cutting Width, will process up to 8" diameter material</t>
  </si>
  <si>
    <t>Deck length 13-47'</t>
  </si>
  <si>
    <t>Clamshell, Truck Mounted</t>
  </si>
  <si>
    <r>
      <rPr>
        <sz val="11"/>
        <rFont val="Calibri"/>
        <family val="2"/>
      </rPr>
      <t>Compactor</t>
    </r>
    <r>
      <rPr>
        <sz val="11"/>
        <rFont val="Calibri"/>
      </rPr>
      <t>, Hand Held</t>
    </r>
  </si>
  <si>
    <t>2022 Barko 595ML Crawler Mounted Log Loader</t>
  </si>
  <si>
    <t>Deere 644L Hybrid</t>
  </si>
  <si>
    <t>Northwest 50-D/5065</t>
  </si>
  <si>
    <t>Northwest 180-D (76 ton)</t>
  </si>
  <si>
    <t>American 5530</t>
  </si>
  <si>
    <t>Single Drum Vibratoty Compactor</t>
  </si>
  <si>
    <t>Misc Hand Held Vibratory Compactor</t>
  </si>
  <si>
    <t>Essick VR-54TEDD (disc. 1991)</t>
  </si>
  <si>
    <t>2013 BOMAG BW-120AD-4 (disc. 2013)</t>
  </si>
  <si>
    <t>7,770 lbs (32' radius) to 38,180 lbs 12' radius</t>
  </si>
  <si>
    <t>4.3 cu yd</t>
  </si>
  <si>
    <t>to 150,000 lbs</t>
  </si>
  <si>
    <t>Smooth Drum Width 54"</t>
  </si>
  <si>
    <t>Drum Width 47.2"</t>
  </si>
  <si>
    <t>to 231</t>
  </si>
  <si>
    <t>to 238</t>
  </si>
  <si>
    <t>Carrrier HP: 238 Crane HP: 128</t>
  </si>
  <si>
    <t>to 28</t>
  </si>
  <si>
    <t>to 340</t>
  </si>
  <si>
    <t>to 34</t>
  </si>
  <si>
    <t>Tandem Vibratory Compactor</t>
  </si>
  <si>
    <t>Plus towing vehicle</t>
  </si>
  <si>
    <t>BOMAG BW11-RH</t>
  </si>
  <si>
    <t>Caterpillar CP-563D (disc. 2003)</t>
  </si>
  <si>
    <t>CMI Terex 3-35C (disc. 2009)</t>
  </si>
  <si>
    <t>Terex TC400</t>
  </si>
  <si>
    <t>836 (disc. 2001)</t>
  </si>
  <si>
    <t>Hercules PT-11</t>
  </si>
  <si>
    <t>Hercules GTD-54120</t>
  </si>
  <si>
    <t>Misc Vibratory Grizzly Feeder, 35"x14', single deck</t>
  </si>
  <si>
    <t>Misc Vibratory Grizzly Feeder, 52"x20', single deck</t>
  </si>
  <si>
    <t>Misc Vibratory Grizzly Feeder, 62"x30', single deck</t>
  </si>
  <si>
    <t>68" width</t>
  </si>
  <si>
    <t>Drum width 51"</t>
  </si>
  <si>
    <t>13 tons</t>
  </si>
  <si>
    <t>to 85</t>
  </si>
  <si>
    <t>to 82</t>
  </si>
  <si>
    <t>to 145</t>
  </si>
  <si>
    <t>to 390</t>
  </si>
  <si>
    <t>to 30</t>
  </si>
  <si>
    <t>to 75</t>
  </si>
  <si>
    <t>Single drum</t>
  </si>
  <si>
    <t>Komatsu D37E-2 (disc. 1993)</t>
  </si>
  <si>
    <t>Case 850K LGP (disc. 2004)</t>
  </si>
  <si>
    <t>Caterpillar D6E (disc. 1996)</t>
  </si>
  <si>
    <t>Komatsu D87E-2 (disc. 2004</t>
  </si>
  <si>
    <t>Caterpiller D8R Series II (disc. 2013)</t>
  </si>
  <si>
    <t>Caterpillar D10T (disc. 2014)</t>
  </si>
  <si>
    <t>Caterpillar D11R (disc. 2007)</t>
  </si>
  <si>
    <t>Caterpillar 814F (disc. 2006)</t>
  </si>
  <si>
    <t>Caterpillar 824G II (disc. 2006)</t>
  </si>
  <si>
    <t>Caterpillar 834G (disc. 2006)</t>
  </si>
  <si>
    <t>to 96</t>
  </si>
  <si>
    <t>to 307</t>
  </si>
  <si>
    <t>to 574</t>
  </si>
  <si>
    <t>to 850</t>
  </si>
  <si>
    <t>to 240</t>
  </si>
  <si>
    <t>to 339</t>
  </si>
  <si>
    <t>to 477</t>
  </si>
  <si>
    <t>Semi-U Blade</t>
  </si>
  <si>
    <t>Caterpillar 844G (disc. 2009)</t>
  </si>
  <si>
    <t>84" Rome Model 5C Pull Scraper</t>
  </si>
  <si>
    <t>Misc 1LW</t>
  </si>
  <si>
    <t>Misc 5LW</t>
  </si>
  <si>
    <t>Misc 2 1/2LW</t>
  </si>
  <si>
    <t>Misc 7 1/2S</t>
  </si>
  <si>
    <t>Misc 2L</t>
  </si>
  <si>
    <t>Misc 5L</t>
  </si>
  <si>
    <t>Misc 10L</t>
  </si>
  <si>
    <t>Misc 14M</t>
  </si>
  <si>
    <t>2.6 CY</t>
  </si>
  <si>
    <t>9.2 CY</t>
  </si>
  <si>
    <t>11.4 CY</t>
  </si>
  <si>
    <t>24.2 CY</t>
  </si>
  <si>
    <t>45.0 CY</t>
  </si>
  <si>
    <t>3.49 CY</t>
  </si>
  <si>
    <t>6.11 CY</t>
  </si>
  <si>
    <t>10.33 CY</t>
  </si>
  <si>
    <t>4.1 CY</t>
  </si>
  <si>
    <t>Add 60 hp tracker for pulling</t>
  </si>
  <si>
    <t>Includes teeth. Does not include
Clamshell &amp; Dragline</t>
  </si>
  <si>
    <r>
      <rPr>
        <sz val="11"/>
        <rFont val="Calibri"/>
        <family val="2"/>
      </rPr>
      <t>Excavator</t>
    </r>
    <r>
      <rPr>
        <sz val="11"/>
        <rFont val="Calibri"/>
      </rPr>
      <t>, Truck Mounted</t>
    </r>
  </si>
  <si>
    <t>Excavator, Truck Mounted</t>
  </si>
  <si>
    <t>Bobcat 331E (disc. 2006)</t>
  </si>
  <si>
    <t>Komatsu PC120-6 (disc. 2008)</t>
  </si>
  <si>
    <t>Hyundai R210LC-7A (disc. 2010)</t>
  </si>
  <si>
    <t>Komatsu PC300 LC-7 (disc. 2007)</t>
  </si>
  <si>
    <t>Deere 650D LC (disc. 2010)</t>
  </si>
  <si>
    <t>Caterpillar 6015</t>
  </si>
  <si>
    <t>Misc 150.1-200 MTONS</t>
  </si>
  <si>
    <t>2008 Gradall XL 3100 III (disc. 2011)</t>
  </si>
  <si>
    <t>2003 Gradall XL4100 III (disc. 2011)</t>
  </si>
  <si>
    <t>2006 Gradall XL5100 (disc. 2006)</t>
  </si>
  <si>
    <t>0.6 CY</t>
  </si>
  <si>
    <t>0.61 CY</t>
  </si>
  <si>
    <t>1.2 CY</t>
  </si>
  <si>
    <t>2.56 CY</t>
  </si>
  <si>
    <t>4.04 CY</t>
  </si>
  <si>
    <t>7.8 CY</t>
  </si>
  <si>
    <t>12.6 CY</t>
  </si>
  <si>
    <t>0.57 CY</t>
  </si>
  <si>
    <t>0.62 CY</t>
  </si>
  <si>
    <t>1.25 CY</t>
  </si>
  <si>
    <t>to 89</t>
  </si>
  <si>
    <t>to 143</t>
  </si>
  <si>
    <t>to 246</t>
  </si>
  <si>
    <t>to 463</t>
  </si>
  <si>
    <t>to 665</t>
  </si>
  <si>
    <t>to 870</t>
  </si>
  <si>
    <t>to 184</t>
  </si>
  <si>
    <t>Crawler, includes bucket</t>
  </si>
  <si>
    <t>Walk-Behind Concrete Floor Trowel</t>
  </si>
  <si>
    <t>Toyota 42-6FGU25 (disc. 2000)</t>
  </si>
  <si>
    <t>Mitsubishi FD55N</t>
  </si>
  <si>
    <t>Komatsu FD80T-8 (disc. 2005)</t>
  </si>
  <si>
    <t>Taylor TE-450M (disc. 1998)</t>
  </si>
  <si>
    <t>CaterpillarTH360B (disc. 2007)</t>
  </si>
  <si>
    <t>Caterpillar TH460B (disc. 2007)</t>
  </si>
  <si>
    <t>Caterpillar TH560B (disc. 2008)</t>
  </si>
  <si>
    <t>Top Clamp Forks for handling logs, pipes, beams, etc (attaches to forklifts)</t>
  </si>
  <si>
    <t>Misc Gas 5,500 W</t>
  </si>
  <si>
    <t>5,000 lbs</t>
  </si>
  <si>
    <t>45,000 lbs</t>
  </si>
  <si>
    <t>to 59</t>
  </si>
  <si>
    <t>to 77</t>
  </si>
  <si>
    <t>to 130</t>
  </si>
  <si>
    <t>to 95</t>
  </si>
  <si>
    <t>to 118</t>
  </si>
  <si>
    <t>to 5.5</t>
  </si>
  <si>
    <t>Portable; no enclosure</t>
  </si>
  <si>
    <t>Misc Diesel 17,000 W</t>
  </si>
  <si>
    <t>Misc Diesel 45 KW</t>
  </si>
  <si>
    <t>Misc Diesel 100 KW</t>
  </si>
  <si>
    <t>Misc Diesel 150 KW</t>
  </si>
  <si>
    <t>Misc Diesel 225 KW</t>
  </si>
  <si>
    <t>Misc Diesel 300 KW</t>
  </si>
  <si>
    <t>Misc Diesel 350 KW</t>
  </si>
  <si>
    <t>Misc Diesel 400 KW</t>
  </si>
  <si>
    <t>Misc Diesel 500 KW</t>
  </si>
  <si>
    <t>Misc Diesel 700 KW</t>
  </si>
  <si>
    <t>17 KW</t>
  </si>
  <si>
    <t>47.5 KW</t>
  </si>
  <si>
    <t>400 KW</t>
  </si>
  <si>
    <t>500 KW</t>
  </si>
  <si>
    <t>700 KW</t>
  </si>
  <si>
    <t>to 17</t>
  </si>
  <si>
    <t>to 150</t>
  </si>
  <si>
    <t>to 280</t>
  </si>
  <si>
    <t>to 350</t>
  </si>
  <si>
    <t>to 400</t>
  </si>
  <si>
    <t>to 500</t>
  </si>
  <si>
    <t>to 700</t>
  </si>
  <si>
    <t>Open or Enclosed</t>
  </si>
  <si>
    <t>Enclosed</t>
  </si>
  <si>
    <t>Open</t>
  </si>
  <si>
    <t>Caterpillar XQC1200 (Enclosed)</t>
  </si>
  <si>
    <t>Generator, 2,500 KW</t>
  </si>
  <si>
    <t>Misc Diesel 1000 KW</t>
  </si>
  <si>
    <t>Misc Diesel 1500 KW</t>
  </si>
  <si>
    <t>Misc Diesel 40 KW</t>
  </si>
  <si>
    <t>Misc Diesel 25 KW</t>
  </si>
  <si>
    <t>Misc Diesel 800 KW</t>
  </si>
  <si>
    <t>Misc Diesel 900 KW</t>
  </si>
  <si>
    <t>1150 KW</t>
  </si>
  <si>
    <t>40 KW</t>
  </si>
  <si>
    <t>20 KW</t>
  </si>
  <si>
    <t>to 1500</t>
  </si>
  <si>
    <t>to 2500</t>
  </si>
  <si>
    <t>to 1000</t>
  </si>
  <si>
    <t>to 1150</t>
  </si>
  <si>
    <t>to 35</t>
  </si>
  <si>
    <t>to 800</t>
  </si>
  <si>
    <t>to 900</t>
  </si>
  <si>
    <t>Prime Output @ 60hz 1260 KW</t>
  </si>
  <si>
    <t>Ingram MG690 (disc. 1999)</t>
  </si>
  <si>
    <t>CAT 12H (disc. 2007)</t>
  </si>
  <si>
    <t>CAT 160H (disc. 2007)</t>
  </si>
  <si>
    <t>CAT 140</t>
  </si>
  <si>
    <t>Misc DH-3/25</t>
  </si>
  <si>
    <t>Misc DH-4/25</t>
  </si>
  <si>
    <t>Misc DH-6/25</t>
  </si>
  <si>
    <t>Discharge Hose, 8"</t>
  </si>
  <si>
    <t>Discharge Hose, 12"</t>
  </si>
  <si>
    <t>Discharge Hose, 16"</t>
  </si>
  <si>
    <t>168x24x0.9 ft</t>
  </si>
  <si>
    <t>3in Discharge Diameter</t>
  </si>
  <si>
    <t>4in Discharge Diameter</t>
  </si>
  <si>
    <t>6in Discharge Diameter</t>
  </si>
  <si>
    <t>8in Discharge Diameter</t>
  </si>
  <si>
    <t>12in Discharge Diameter</t>
  </si>
  <si>
    <t>16in Discharge Diameter</t>
  </si>
  <si>
    <t>to 180</t>
  </si>
  <si>
    <t>to 250</t>
  </si>
  <si>
    <t>Rigid Frame equipment</t>
  </si>
  <si>
    <t>Articulated Frame equipment</t>
  </si>
  <si>
    <t>Suction Hose - SH-3/25</t>
  </si>
  <si>
    <t>Misc SH-4/25</t>
  </si>
  <si>
    <t>Misc SH-6/25</t>
  </si>
  <si>
    <t>Suction Hose , 8in</t>
  </si>
  <si>
    <t>Suction Hose, 12in</t>
  </si>
  <si>
    <t>Suction Hose, 16in</t>
  </si>
  <si>
    <t>ASV PT-30 (disc. 2010)</t>
  </si>
  <si>
    <t>Bobcat T190 (disc. 2013)</t>
  </si>
  <si>
    <t>Deere 605C (disc. 2020)</t>
  </si>
  <si>
    <t>Caterpillar 963C (disc. 2007)</t>
  </si>
  <si>
    <t>1600 lb Tipping Load</t>
  </si>
  <si>
    <t>14.0 DF</t>
  </si>
  <si>
    <t>1.7 CY</t>
  </si>
  <si>
    <t>3.2 CY</t>
  </si>
  <si>
    <t>to 33.7</t>
  </si>
  <si>
    <t>to 66</t>
  </si>
  <si>
    <t>to 99</t>
  </si>
  <si>
    <t>to 158</t>
  </si>
  <si>
    <t>Per 25 foot length. Includes couplings.</t>
  </si>
  <si>
    <t>Compact Track Loader</t>
  </si>
  <si>
    <t>Standard Crawler Loader, includes bucket</t>
  </si>
  <si>
    <t>Caterpillar 973C (disc. 2010)</t>
  </si>
  <si>
    <t>Gehl 280 (disc. 2009)</t>
  </si>
  <si>
    <t>Gehl AWS36 (disc. 2012)</t>
  </si>
  <si>
    <t>Caterpillar 914G (disc. 2014)</t>
  </si>
  <si>
    <t>New Holland W110B TC - 4WD</t>
  </si>
  <si>
    <t>Deere 644K - 4WD (disc. 2019)</t>
  </si>
  <si>
    <t>Case 921C - 4WD (disc. 2008)</t>
  </si>
  <si>
    <t>CAT 972H (disc. 2012) - 4WD</t>
  </si>
  <si>
    <t>Komatsu WA400-5 (disc. 2012)</t>
  </si>
  <si>
    <t>Komatsu WA600-6 (disc. 2019) - 4WD</t>
  </si>
  <si>
    <t>4.19 CY</t>
  </si>
  <si>
    <t>.07 CY</t>
  </si>
  <si>
    <t>2.1 CY</t>
  </si>
  <si>
    <t>4.2 CY</t>
  </si>
  <si>
    <t>7.3 CY</t>
  </si>
  <si>
    <t>8.4 CY</t>
  </si>
  <si>
    <t>to 239</t>
  </si>
  <si>
    <t>to 39</t>
  </si>
  <si>
    <t>to 123</t>
  </si>
  <si>
    <t>to 229</t>
  </si>
  <si>
    <t>to 248</t>
  </si>
  <si>
    <t>to 287</t>
  </si>
  <si>
    <t>to 353</t>
  </si>
  <si>
    <t>to 502</t>
  </si>
  <si>
    <t>Non-Articulated Wheel Loader</t>
  </si>
  <si>
    <t>Articulated Wheel Loader</t>
  </si>
  <si>
    <r>
      <rPr>
        <sz val="11"/>
        <rFont val="Calibri"/>
        <family val="2"/>
      </rPr>
      <t>Tractor</t>
    </r>
    <r>
      <rPr>
        <sz val="11"/>
        <rFont val="Calibri"/>
      </rPr>
      <t>, Wheel</t>
    </r>
  </si>
  <si>
    <t>Breaker, Pavement Hand-held</t>
  </si>
  <si>
    <t>Breaker, Pavement</t>
  </si>
  <si>
    <r>
      <rPr>
        <sz val="11"/>
        <rFont val="Calibri"/>
        <family val="2"/>
      </rPr>
      <t>John Deere 6605</t>
    </r>
    <r>
      <rPr>
        <sz val="11"/>
        <rFont val="Calibri"/>
      </rPr>
      <t xml:space="preserve"> (disc. 2005)</t>
    </r>
  </si>
  <si>
    <t>New Holland T6030 (disc. 2012)</t>
  </si>
  <si>
    <t>Case 580 Super L (disc. 2000)</t>
  </si>
  <si>
    <t>CMG-4S - Portable Tilt Drum Concrete Mixer</t>
  </si>
  <si>
    <t>CMG-12E - Portable Tilt Drum Concrete Mixer</t>
  </si>
  <si>
    <t>NTD-11E - Portable Trailer Mounted Concrete Mixer</t>
  </si>
  <si>
    <t>NTD-16G - Portable Trailer Mounted Concrete Mixer</t>
  </si>
  <si>
    <t>XCMG G10NX1</t>
  </si>
  <si>
    <t>Misc Standard 25-30 lbs</t>
  </si>
  <si>
    <t>Arrow Master 1350</t>
  </si>
  <si>
    <t>100in</t>
  </si>
  <si>
    <t>4.0 CFt</t>
  </si>
  <si>
    <t>13.1 CY</t>
  </si>
  <si>
    <t>80-90 Lbs</t>
  </si>
  <si>
    <t>to 115</t>
  </si>
  <si>
    <t>to 5</t>
  </si>
  <si>
    <t>to 10</t>
  </si>
  <si>
    <t>to 331.2</t>
  </si>
  <si>
    <t>to 80</t>
  </si>
  <si>
    <t>Does not include mower attachment, add $5.24 hr for flail industrial towed mower</t>
  </si>
  <si>
    <t>Bucket attachment not included in rate</t>
  </si>
  <si>
    <t>Includes backhoe</t>
  </si>
  <si>
    <t>Side Dump</t>
  </si>
  <si>
    <t>Electric Powered, Side Dump</t>
  </si>
  <si>
    <t>Gas Powered, Trailer Mounted</t>
  </si>
  <si>
    <t>Self-Propelled (diesel)</t>
  </si>
  <si>
    <t>Air powered, add compressor</t>
  </si>
  <si>
    <t>Etnyre Chip Spreader</t>
  </si>
  <si>
    <t>Bearcat 2002</t>
  </si>
  <si>
    <t>8-Conveyor - Chip Spreaders for Tail Gate Mounting</t>
  </si>
  <si>
    <t>Layton F-525</t>
  </si>
  <si>
    <t>BOMAG BF223C Specs (disc. 2008)</t>
  </si>
  <si>
    <t>BOMAG BF815 (disc. 2010)</t>
  </si>
  <si>
    <t>Caterpillar AP655F</t>
  </si>
  <si>
    <t>Cedarapids CR452 (disc. 2020)</t>
  </si>
  <si>
    <t>Cadarpids CR-MS-4 (disc. 2020)</t>
  </si>
  <si>
    <t>2.5in head, 16 ft shaft</t>
  </si>
  <si>
    <t>2.8 CY</t>
  </si>
  <si>
    <t>3.8 CY</t>
  </si>
  <si>
    <t>8 ft</t>
  </si>
  <si>
    <t>96-144 in. screed width</t>
  </si>
  <si>
    <t>98.88 cu ft</t>
  </si>
  <si>
    <t>8.0 tons</t>
  </si>
  <si>
    <t>250 tons</t>
  </si>
  <si>
    <t>14 tons, 219 cu ft</t>
  </si>
  <si>
    <t>to 51</t>
  </si>
  <si>
    <t>to 113</t>
  </si>
  <si>
    <t>Electric Powered</t>
  </si>
  <si>
    <t>Does not include towing vehicle</t>
  </si>
  <si>
    <t>Maximum Paving Width 157.48 in.</t>
  </si>
  <si>
    <t>96-144 in. Paving Width, 6 in. depth</t>
  </si>
  <si>
    <t>Up to 210 ft/min paving speed</t>
  </si>
  <si>
    <t>Up to 290 ft/min paving speed</t>
  </si>
  <si>
    <t>Pickup, Asphalt</t>
  </si>
  <si>
    <r>
      <rPr>
        <sz val="11"/>
        <rFont val="Calibri"/>
        <family val="2"/>
      </rPr>
      <t>Striper</t>
    </r>
    <r>
      <rPr>
        <sz val="11"/>
        <rFont val="Calibri"/>
      </rPr>
      <t>, Self Propelled</t>
    </r>
  </si>
  <si>
    <t>Striper, Self Propelled</t>
  </si>
  <si>
    <r>
      <rPr>
        <sz val="11"/>
        <rFont val="Calibri"/>
        <family val="2"/>
      </rPr>
      <t>Cederapids</t>
    </r>
    <r>
      <rPr>
        <sz val="11"/>
        <rFont val="Calibri"/>
      </rPr>
      <t xml:space="preserve"> CR MS-2</t>
    </r>
  </si>
  <si>
    <r>
      <rPr>
        <sz val="11"/>
        <rFont val="Calibri"/>
        <family val="2"/>
      </rPr>
      <t>Blaw-Knox</t>
    </r>
    <r>
      <rPr>
        <sz val="11"/>
        <rFont val="Calibri"/>
      </rPr>
      <t xml:space="preserve"> MC330 (disc. 2007)</t>
    </r>
  </si>
  <si>
    <t>Roadtec MTV-1000C</t>
  </si>
  <si>
    <t>Self-Propelled 40</t>
  </si>
  <si>
    <t>Self-Propelled 90</t>
  </si>
  <si>
    <t>Misc Self-Propelled 120</t>
  </si>
  <si>
    <t>TRKMNT - Truck Mounted</t>
  </si>
  <si>
    <t>WB Single Line</t>
  </si>
  <si>
    <t>VP-10 - Grader Snow Removal Equipment</t>
  </si>
  <si>
    <t>Misc 30"x60'</t>
  </si>
  <si>
    <t>126 in. (10.5 ft)</t>
  </si>
  <si>
    <t>to 20</t>
  </si>
  <si>
    <t>material transfer vehicle</t>
  </si>
  <si>
    <t>Single Line</t>
  </si>
  <si>
    <t>Add 8331 Grader</t>
  </si>
  <si>
    <t>Pump, Trash Pump</t>
  </si>
  <si>
    <t>SW-14 - Grader Snow Removal Equipment</t>
  </si>
  <si>
    <t>One Way Plow</t>
  </si>
  <si>
    <t>V-Plow R11 Leveling Wing</t>
  </si>
  <si>
    <t>Tailgate</t>
  </si>
  <si>
    <t>Dump Body</t>
  </si>
  <si>
    <t>Truck Mounted</t>
  </si>
  <si>
    <t>Misc 5 Spreader</t>
  </si>
  <si>
    <t>Misc 4 Diesel</t>
  </si>
  <si>
    <t>Misc 6 Diesel</t>
  </si>
  <si>
    <t>13 ft</t>
  </si>
  <si>
    <t>11 ft</t>
  </si>
  <si>
    <r>
      <rPr>
        <sz val="11"/>
        <rFont val="Calibri"/>
        <family val="2"/>
      </rPr>
      <t>Tailgate, Chassis</t>
    </r>
    <r>
      <rPr>
        <sz val="11"/>
        <rFont val="Calibri"/>
      </rPr>
      <t xml:space="preserve"> Mounted</t>
    </r>
  </si>
  <si>
    <r>
      <rPr>
        <sz val="11"/>
        <rFont val="Calibri"/>
        <family val="2"/>
      </rPr>
      <t>Dump Body</t>
    </r>
    <r>
      <rPr>
        <sz val="11"/>
        <rFont val="Calibri"/>
      </rPr>
      <t xml:space="preserve"> Mounted</t>
    </r>
  </si>
  <si>
    <t>Truck Mounted, 10 yd</t>
  </si>
  <si>
    <t>6 in. pump</t>
  </si>
  <si>
    <t>4 in. pump</t>
  </si>
  <si>
    <t>168 in. (14 ft)</t>
  </si>
  <si>
    <t>PTO</t>
  </si>
  <si>
    <t>to 70</t>
  </si>
  <si>
    <t>Add 8332 Grader</t>
  </si>
  <si>
    <t>Add 8722 Truck</t>
  </si>
  <si>
    <t>With leveling wing, add 8722 truck</t>
  </si>
  <si>
    <t>Self Priming, 90000 gph, add hoses</t>
  </si>
  <si>
    <t>Self Priming, 44000 gph, add hoses</t>
  </si>
  <si>
    <t>Self Priming, 33000 gph, add hoses</t>
  </si>
  <si>
    <t>Pump, Lightweight Centrifugal</t>
  </si>
  <si>
    <t>Pump, Heavy Duty Centrifugal</t>
  </si>
  <si>
    <t>Pump, Electric Submersible</t>
  </si>
  <si>
    <t>Pump, Centrifugal</t>
  </si>
  <si>
    <t>Misc 2 Diesel</t>
  </si>
  <si>
    <t>Misc 3 Diesel</t>
  </si>
  <si>
    <t>6M Alum./Port.</t>
  </si>
  <si>
    <t>8M Alum./Port.</t>
  </si>
  <si>
    <t>18M Alum./Port.</t>
  </si>
  <si>
    <t>20M Gasoline Electric Start</t>
  </si>
  <si>
    <t>Misc 4 Three Phase 25 hp</t>
  </si>
  <si>
    <t>Misc 6 Three Phase 35 hp</t>
  </si>
  <si>
    <t>40M Gasoline Electric Start</t>
  </si>
  <si>
    <t>90M Gasoline Electric Start Pump</t>
  </si>
  <si>
    <t>3 in. pump</t>
  </si>
  <si>
    <t>1.5 in. pump</t>
  </si>
  <si>
    <t>2 in. pump</t>
  </si>
  <si>
    <t>to 15</t>
  </si>
  <si>
    <t>to 4</t>
  </si>
  <si>
    <t>to 8</t>
  </si>
  <si>
    <t>to 18</t>
  </si>
  <si>
    <t>Self Priming, 18000 gph, add hoses</t>
  </si>
  <si>
    <t>Self Priming, 10000 gph, add hoses</t>
  </si>
  <si>
    <t>6500 gph, add hoses</t>
  </si>
  <si>
    <t>10000 gph, add hoses</t>
  </si>
  <si>
    <t>20000 gph, add hoses</t>
  </si>
  <si>
    <t>50 ft cable length, add hoses</t>
  </si>
  <si>
    <t>40000 gph, add hoses</t>
  </si>
  <si>
    <t>90000 gph, add hoses</t>
  </si>
  <si>
    <t>350M Diesel Electric Start Pump</t>
  </si>
  <si>
    <t>BB150 - Telescopic Boom Aerial Lift</t>
  </si>
  <si>
    <t>BB180 - Telescopic Boom Aerial Lift</t>
  </si>
  <si>
    <t>12 in. pump</t>
  </si>
  <si>
    <t>41 ft</t>
  </si>
  <si>
    <t>350,000 gph, add hoses</t>
  </si>
  <si>
    <t>Platform Cap.: 670 lbs.  Add this to a truck for total lift and truck rate</t>
  </si>
  <si>
    <t>Platform Cap.: 700 lbs.  Add this to a truck for total lift and truck rate</t>
  </si>
  <si>
    <t>BB1100 - Articulating Boom Aerial Lift</t>
  </si>
  <si>
    <t>BB1101 - Articulating Boom Aerial Lift</t>
  </si>
  <si>
    <t>JLG 401C (disc. 2000)</t>
  </si>
  <si>
    <t>Niftylift SD50</t>
  </si>
  <si>
    <t>S9070RT-HC</t>
  </si>
  <si>
    <t>JLG 1250AJP</t>
  </si>
  <si>
    <t>JLG 1500AJP</t>
  </si>
  <si>
    <t>Misc BB1-50</t>
  </si>
  <si>
    <t>JLG 1000BT</t>
  </si>
  <si>
    <t>JLG 1700A</t>
  </si>
  <si>
    <t>81 ft.</t>
  </si>
  <si>
    <t>101 ft</t>
  </si>
  <si>
    <t>40 ft</t>
  </si>
  <si>
    <t>60 ft Ht.</t>
  </si>
  <si>
    <t>20,000 lbs</t>
  </si>
  <si>
    <t>36,000 Lbs</t>
  </si>
  <si>
    <t>Platform Cap.: 600 lbs.  Add this to a truck for total lift and truck rate</t>
  </si>
  <si>
    <t>Platform Cap.: 500 lbs</t>
  </si>
  <si>
    <t>Articulating, Platform Cap.: 500 lbs</t>
  </si>
  <si>
    <t>Scissor Lift, Platform Cap.: 2000 lbs</t>
  </si>
  <si>
    <t>Articulating, Platform Cap.:  600 lbs</t>
  </si>
  <si>
    <t>Articulating, Platform Cap.: 1000 lbs</t>
  </si>
  <si>
    <t>Scissor Lift</t>
  </si>
  <si>
    <t>55.0 ft boom length</t>
  </si>
  <si>
    <t>75.0 ft boom length</t>
  </si>
  <si>
    <t>trash Pump</t>
  </si>
  <si>
    <t>Crane, Yard</t>
  </si>
  <si>
    <t>Crane, Rough Terraine</t>
  </si>
  <si>
    <t>Crane, All Terrain</t>
  </si>
  <si>
    <t>Crane, Crawler Mounted Latttice Boom</t>
  </si>
  <si>
    <t>Saw, Concrete</t>
  </si>
  <si>
    <t>Manitex - 30100C</t>
  </si>
  <si>
    <t>Shuttlelift 3330FL</t>
  </si>
  <si>
    <t>Broderson RT-300-2C</t>
  </si>
  <si>
    <t>Grove GMK2035E</t>
  </si>
  <si>
    <t>Grove GMK3055</t>
  </si>
  <si>
    <t>American HC-125 (disc. 2004)</t>
  </si>
  <si>
    <t>Misc 4.6-14MC</t>
  </si>
  <si>
    <t>Misc 10-26SPC</t>
  </si>
  <si>
    <t>Misc 20-48SPC</t>
  </si>
  <si>
    <t>17000 lbs/8.5 tons</t>
  </si>
  <si>
    <t>29983 lbs/15 tons</t>
  </si>
  <si>
    <t>69886 lbs/34.9 tons</t>
  </si>
  <si>
    <t>119931 lbs/60 tons</t>
  </si>
  <si>
    <t>250004 lbs/125 tons</t>
  </si>
  <si>
    <t>to 157</t>
  </si>
  <si>
    <t>to 14</t>
  </si>
  <si>
    <t>to 65</t>
  </si>
  <si>
    <t>100 ft. boom length</t>
  </si>
  <si>
    <t>Self Priming, 25000 ghp, add hoses</t>
  </si>
  <si>
    <t>30.2 ft boom length</t>
  </si>
  <si>
    <t>60 ft boom length</t>
  </si>
  <si>
    <t>95 ft boom length</t>
  </si>
  <si>
    <t>141 ft boom length</t>
  </si>
  <si>
    <t>300 ft boom length</t>
  </si>
  <si>
    <t>4.625 in. max cut depth</t>
  </si>
  <si>
    <t>10.625 in. max cut depth</t>
  </si>
  <si>
    <t>20.75 in. max cut depth</t>
  </si>
  <si>
    <t>Chain Trencher, Wheel Mounted</t>
  </si>
  <si>
    <t>Jackhammer (dry)</t>
  </si>
  <si>
    <t>Vermeer V8550A (disc. 2008)</t>
  </si>
  <si>
    <t>Vermeer V120</t>
  </si>
  <si>
    <t>Misc 25 dry</t>
  </si>
  <si>
    <t>Misc 30 wet</t>
  </si>
  <si>
    <t>CAT 611 (disc. 2004)</t>
  </si>
  <si>
    <t>621G (disc. 2010)</t>
  </si>
  <si>
    <t>631G (disc. 2010)</t>
  </si>
  <si>
    <t>Caterpillar 651E (disc. 2006)</t>
  </si>
  <si>
    <t>Bobcat 570</t>
  </si>
  <si>
    <t>Bobcat S205</t>
  </si>
  <si>
    <t>60 in. depth</t>
  </si>
  <si>
    <t>25 lbs</t>
  </si>
  <si>
    <t>30 lbs</t>
  </si>
  <si>
    <r>
      <rPr>
        <sz val="11"/>
        <rFont val="Calibri"/>
        <family val="2"/>
      </rPr>
      <t>15 CY</t>
    </r>
    <r>
      <rPr>
        <sz val="11"/>
        <rFont val="Calibri"/>
      </rPr>
      <t xml:space="preserve"> heaped</t>
    </r>
  </si>
  <si>
    <r>
      <rPr>
        <sz val="11"/>
        <rFont val="Calibri"/>
        <family val="2"/>
      </rPr>
      <t>22 CY</t>
    </r>
    <r>
      <rPr>
        <sz val="11"/>
        <rFont val="Calibri"/>
      </rPr>
      <t xml:space="preserve"> heaped</t>
    </r>
  </si>
  <si>
    <r>
      <rPr>
        <sz val="11"/>
        <rFont val="Calibri"/>
        <family val="2"/>
      </rPr>
      <t>34 CY</t>
    </r>
    <r>
      <rPr>
        <sz val="11"/>
        <rFont val="Calibri"/>
      </rPr>
      <t xml:space="preserve"> heaped</t>
    </r>
  </si>
  <si>
    <r>
      <rPr>
        <sz val="11"/>
        <rFont val="Calibri"/>
        <family val="2"/>
      </rPr>
      <t>44 CY</t>
    </r>
    <r>
      <rPr>
        <sz val="11"/>
        <rFont val="Calibri"/>
      </rPr>
      <t xml:space="preserve"> heaped</t>
    </r>
  </si>
  <si>
    <t>5.8 CY</t>
  </si>
  <si>
    <t>14 CY</t>
  </si>
  <si>
    <t>to 83</t>
  </si>
  <si>
    <t>to 107</t>
  </si>
  <si>
    <t>Air</t>
  </si>
  <si>
    <t>to 262.2</t>
  </si>
  <si>
    <t>to 23.5</t>
  </si>
  <si>
    <t>Add air compressor and hoses</t>
  </si>
  <si>
    <r>
      <rPr>
        <sz val="11"/>
        <rFont val="Calibri"/>
        <family val="2"/>
      </rPr>
      <t>Snow Blower</t>
    </r>
    <r>
      <rPr>
        <sz val="11"/>
        <rFont val="Calibri"/>
      </rPr>
      <t>, Self Propelled</t>
    </r>
  </si>
  <si>
    <t>Bobcat S300 (disc. 2011)</t>
  </si>
  <si>
    <t>Towed Salt Spreader/Snow Plower</t>
  </si>
  <si>
    <t>Misc Mechanical</t>
  </si>
  <si>
    <t>Misc 1400 - Rotary Snow Blowers</t>
  </si>
  <si>
    <t>Misc 2000 - Rotary Snow Blowers</t>
  </si>
  <si>
    <t>Misc 2400 - Rotary Snow Blowers</t>
  </si>
  <si>
    <t>Toro Power Max 826 OE (37780)</t>
  </si>
  <si>
    <t>Toro 74523 MultiForce 60 in. Blower</t>
  </si>
  <si>
    <t>Oshkosh Snow Broom</t>
  </si>
  <si>
    <t>Misc 2000</t>
  </si>
  <si>
    <t>15.4 CY</t>
  </si>
  <si>
    <t>60 in. cutting width</t>
  </si>
  <si>
    <t>99.375 in. cutting width</t>
  </si>
  <si>
    <t>102 in. cutting width</t>
  </si>
  <si>
    <t>40 ft throwing distance</t>
  </si>
  <si>
    <t>2000 ft per minute</t>
  </si>
  <si>
    <t>to 450-500</t>
  </si>
  <si>
    <t>j60 in. capable mower with 48 in. snow blower attachment</t>
  </si>
  <si>
    <t>Snow Blower, Self Propelled</t>
  </si>
  <si>
    <t>Oshkosh Pavement Sweeper</t>
  </si>
  <si>
    <t>Misc 2500</t>
  </si>
  <si>
    <t>MTE Snow Mauler</t>
  </si>
  <si>
    <t>Vammas PSB 4500MTE</t>
  </si>
  <si>
    <t>Misc 3500</t>
  </si>
  <si>
    <t xml:space="preserve">Snow Remover </t>
  </si>
  <si>
    <t>Hydro Pump with 100 ft of 1/2 in. hose</t>
  </si>
  <si>
    <t>Kubota L39 Backhoe (disc. 2012)</t>
  </si>
  <si>
    <t>Case 580M</t>
  </si>
  <si>
    <t>2500 ft per minute</t>
  </si>
  <si>
    <t>3500 ft per minute</t>
  </si>
  <si>
    <r>
      <rPr>
        <sz val="11"/>
        <rFont val="Calibri"/>
        <family val="2"/>
      </rPr>
      <t>0.5 CY</t>
    </r>
    <r>
      <rPr>
        <sz val="11"/>
        <rFont val="Calibri"/>
      </rPr>
      <t xml:space="preserve"> loader bucket</t>
    </r>
  </si>
  <si>
    <r>
      <rPr>
        <sz val="11"/>
        <rFont val="Calibri"/>
        <family val="2"/>
      </rPr>
      <t>1 CY</t>
    </r>
    <r>
      <rPr>
        <sz val="11"/>
        <rFont val="Calibri"/>
      </rPr>
      <t xml:space="preserve"> loader bucket</t>
    </r>
  </si>
  <si>
    <t>to 428</t>
  </si>
  <si>
    <t>to 420</t>
  </si>
  <si>
    <t>to 30.5</t>
  </si>
  <si>
    <t>120 in. cutting width</t>
  </si>
  <si>
    <t>96 in. cutting width</t>
  </si>
  <si>
    <t>Trailer, Rear Dump</t>
  </si>
  <si>
    <t>CAT 420F (disc. 2017)</t>
  </si>
  <si>
    <t>CAT 430E IT</t>
  </si>
  <si>
    <t>Misc 550 Gal.</t>
  </si>
  <si>
    <t>Misc 1000G</t>
  </si>
  <si>
    <t>Misc 4000G</t>
  </si>
  <si>
    <t>ETNYRE Chip Spreader</t>
  </si>
  <si>
    <t>Misc Standard 24 20</t>
  </si>
  <si>
    <t>Cap.:  30 CY; Deck Length: 16 ft to 18 ft; Deck: Level</t>
  </si>
  <si>
    <t>Misc Level 2 30</t>
  </si>
  <si>
    <t>1.2 CY loader bucket</t>
  </si>
  <si>
    <t>1.31 CY loader bucket</t>
  </si>
  <si>
    <t>550 gal</t>
  </si>
  <si>
    <t>1000 gal</t>
  </si>
  <si>
    <t>4000 gal</t>
  </si>
  <si>
    <t>20 CY, 24 tons</t>
  </si>
  <si>
    <t>to 93</t>
  </si>
  <si>
    <t>to 102</t>
  </si>
  <si>
    <t>to 16</t>
  </si>
  <si>
    <t>to 38</t>
  </si>
  <si>
    <t>Trailer Mounted Brush Chippers</t>
  </si>
  <si>
    <t>Misc Drop 2 40</t>
  </si>
  <si>
    <t>Misc Drop 3 60</t>
  </si>
  <si>
    <t>Misc Flush 4 120</t>
  </si>
  <si>
    <t>Misc 1200 4000</t>
  </si>
  <si>
    <t>Misc 1200 6000</t>
  </si>
  <si>
    <t>Misc 1500 10000</t>
  </si>
  <si>
    <t>Misc 1500 14000</t>
  </si>
  <si>
    <t>Misc Gas 4x2 1500</t>
  </si>
  <si>
    <t>Chipping Capacity:  25 in. HP 600</t>
  </si>
  <si>
    <t>Morbark 223</t>
  </si>
  <si>
    <t>1500 gal</t>
  </si>
  <si>
    <t>25 in.</t>
  </si>
  <si>
    <t>Chipping Cap.: 23 in.</t>
  </si>
  <si>
    <t>to 600</t>
  </si>
  <si>
    <t>Morbark 40/36 Tub Grinder</t>
  </si>
  <si>
    <t>Morbark 50/48X Tub Grinder</t>
  </si>
  <si>
    <t>Vermeer HG6000 Horizontal Grinder</t>
  </si>
  <si>
    <t>Vermeer SC852</t>
  </si>
  <si>
    <t>24 in. Grinding Wheel</t>
  </si>
  <si>
    <t>Reinco HG-5-HA, Trailer Mounted</t>
  </si>
  <si>
    <t>Reinco HG-10GXA2, Trailer Mounted</t>
  </si>
  <si>
    <t>Finn B70</t>
  </si>
  <si>
    <t>Reinco M65</t>
  </si>
  <si>
    <t>Chipping Cap.: 24 in.</t>
  </si>
  <si>
    <t>Chipping Cap.: 28 in.</t>
  </si>
  <si>
    <t>800 to 850</t>
  </si>
  <si>
    <t>to 1050</t>
  </si>
  <si>
    <t>to 630</t>
  </si>
  <si>
    <t>to 74</t>
  </si>
  <si>
    <t>to 110</t>
  </si>
  <si>
    <t>to 33.5</t>
  </si>
  <si>
    <t>to 54</t>
  </si>
  <si>
    <t>Single Drum</t>
  </si>
  <si>
    <t>Reinco HG-300GX, Truck Mounted</t>
  </si>
  <si>
    <t>11-Wheels (Towed)</t>
  </si>
  <si>
    <r>
      <rPr>
        <sz val="11"/>
        <rFont val="Calibri"/>
        <family val="2"/>
      </rPr>
      <t>Trailer</t>
    </r>
    <r>
      <rPr>
        <sz val="11"/>
        <rFont val="Calibri"/>
      </rPr>
      <t xml:space="preserve"> (Off Hwy Bottom Dump)</t>
    </r>
  </si>
  <si>
    <t>Reinco M90</t>
  </si>
  <si>
    <t>Wirtgen WR2400</t>
  </si>
  <si>
    <t>Load King 2842</t>
  </si>
  <si>
    <t>Barber Beach Sand Rake 600 HD</t>
  </si>
  <si>
    <t>Wildcat 626 Cougar</t>
  </si>
  <si>
    <t>Misc 8x24</t>
  </si>
  <si>
    <t>Misc 8x32</t>
  </si>
  <si>
    <t>Misc 10x32</t>
  </si>
  <si>
    <t>7’ X  16’</t>
  </si>
  <si>
    <t>28 CY</t>
  </si>
  <si>
    <t>to 563</t>
  </si>
  <si>
    <t>12 Station Portable Shower Trailer</t>
  </si>
  <si>
    <t>Seaman-Parsons T20</t>
  </si>
  <si>
    <t>Seaman-Parsons T500</t>
  </si>
  <si>
    <t>New Holland B115B (disc. 2012)</t>
  </si>
  <si>
    <t>New Holland T8.330 (disc. 2014)</t>
  </si>
  <si>
    <t>Case Maxi-Sneaker C (disc. 2003)</t>
  </si>
  <si>
    <t>Seaman-Parsons DP-60</t>
  </si>
  <si>
    <t>Seaman-Parsons DP-100</t>
  </si>
  <si>
    <t>1.5 CY</t>
  </si>
  <si>
    <t>18 in.</t>
  </si>
  <si>
    <t>42 in.</t>
  </si>
  <si>
    <t>to 101</t>
  </si>
  <si>
    <t>to 58</t>
  </si>
  <si>
    <t>to 108</t>
  </si>
  <si>
    <t>to 284</t>
  </si>
  <si>
    <t>8680-1</t>
  </si>
  <si>
    <t>Truck, Concrete Mixer</t>
  </si>
  <si>
    <t>Truck, Fire, Ladder (48ft) (Type 3)</t>
  </si>
  <si>
    <t>Truck, Fire, Ladder (48ft) (Type 1)</t>
  </si>
  <si>
    <t>Misc 60/12-Hydraulic Digger Derricks</t>
  </si>
  <si>
    <t>Misc 990/14-Hydraulic Digger Derricks</t>
  </si>
  <si>
    <t>Mixer Capacity = 13 CY</t>
  </si>
  <si>
    <t>1000GPM/300gal engine, with pump &amp; roll</t>
  </si>
  <si>
    <t>500GPM/300gal engine, with pump &amp; roll</t>
  </si>
  <si>
    <t>150GPM/500gal Hose 1-1/2"D 500'Long</t>
  </si>
  <si>
    <t>100 ft Ladder</t>
  </si>
  <si>
    <t>1000GPM/400gal, 500 GPM Master Stream Hose 2-1/2"D 1200'Long</t>
  </si>
  <si>
    <t>to 275</t>
  </si>
  <si>
    <t>to 178</t>
  </si>
  <si>
    <t>to 285</t>
  </si>
  <si>
    <t>to 12</t>
  </si>
  <si>
    <t>Truck, Fire, Ladder (48ft) (Type-II)</t>
  </si>
  <si>
    <t>500GPM/300gal, hose 2-1/2"D 1000'Long</t>
  </si>
  <si>
    <t>300GPM/4000+gal S1 Water Tender</t>
  </si>
  <si>
    <t>200GPM/2500+gal S2 Water Tender</t>
  </si>
  <si>
    <t>200GPM/1000+gal S3 Water Tender</t>
  </si>
  <si>
    <t>to 140</t>
  </si>
  <si>
    <t>to 215</t>
  </si>
  <si>
    <t>to 160</t>
  </si>
  <si>
    <t>250GPM/2000+gal</t>
  </si>
  <si>
    <t>250GPM/1000+gal</t>
  </si>
  <si>
    <t>150GPM/500gal Engine, with Pump &amp; Roll</t>
  </si>
  <si>
    <t>Misc 4x2 15KGVW DSL</t>
  </si>
  <si>
    <t>Misc 4x2 25KGVW Gas</t>
  </si>
  <si>
    <t>Misc 4x2 25KGVW DSL</t>
  </si>
  <si>
    <t>Misc 4x2 30KGVW DSL</t>
  </si>
  <si>
    <t>Misc 6x4 45 KGVW DSL</t>
  </si>
  <si>
    <t>48ft spread axle flatbed</t>
  </si>
  <si>
    <t>to 311</t>
  </si>
  <si>
    <t>to 610</t>
  </si>
  <si>
    <t>to 217</t>
  </si>
  <si>
    <t>8711-2</t>
  </si>
  <si>
    <t>Sewer Camera Inspection Truck</t>
  </si>
  <si>
    <t>enclosed 48 ft, 2 axle trailer</t>
  </si>
  <si>
    <t>Non-Tilt Deck Utility Trailers - Tow 2 1 6</t>
  </si>
  <si>
    <t>Aries Pathfinder System Contol Center, Work Station</t>
  </si>
  <si>
    <t>Misc 5-P - Sewer/Catch Basin Cleaner for Truck Mounting</t>
  </si>
  <si>
    <t>Misc 14-P Sewer/Catch Basin Cleaner for Truck Mounting</t>
  </si>
  <si>
    <t>Vacuum Truck 800 gal Spoils/400 gal Water</t>
  </si>
  <si>
    <t>4 in. Discharge Diameter</t>
  </si>
  <si>
    <t>6 in. Discharge Diameter</t>
  </si>
  <si>
    <t>8714-H</t>
  </si>
  <si>
    <t>Combined Sewer Cleaning (Accessory Hoses)</t>
  </si>
  <si>
    <t>Combined Sewer Cleaning</t>
  </si>
  <si>
    <t>500gal debris tank</t>
  </si>
  <si>
    <t>Misc Trac Mount Eng Driv</t>
  </si>
  <si>
    <t>Misc 4x4 8YD 30KGVW DSL</t>
  </si>
  <si>
    <t>Misc 6x4 10YD 40KGVW</t>
  </si>
  <si>
    <t>Misc 6x4 12YD 50KGVW</t>
  </si>
  <si>
    <t>4 in.</t>
  </si>
  <si>
    <t>500-1500 gals</t>
  </si>
  <si>
    <t>Broom Length 72 in.</t>
  </si>
  <si>
    <t>7 CY</t>
  </si>
  <si>
    <t>8-10 CY</t>
  </si>
  <si>
    <t>12 CY</t>
  </si>
  <si>
    <t>to 370</t>
  </si>
  <si>
    <t>to 315</t>
  </si>
  <si>
    <t>50 ft of 4 in. hoses @0.60/hr for Vac Truck</t>
  </si>
  <si>
    <t>Bell B40E (articulated)</t>
  </si>
  <si>
    <t>Misc 8x4 18 YD 85KGVW</t>
  </si>
  <si>
    <t>Misc Aluminum-2</t>
  </si>
  <si>
    <t>24 CY</t>
  </si>
  <si>
    <t>GW 26000 lbs</t>
  </si>
  <si>
    <t>to 436</t>
  </si>
  <si>
    <t>to 175</t>
  </si>
  <si>
    <t>Van, Step</t>
  </si>
  <si>
    <t>Freightliner M2 106 4x2 Diesel (disc. 2015)</t>
  </si>
  <si>
    <t>Freighliner 4500 Sprinter 4x2 Diesel (2021)</t>
  </si>
  <si>
    <t>GMC Savana Passenger Van (disc. 2010)</t>
  </si>
  <si>
    <t>GMC Savana 3500 LS Passenger Van (disc. 2020)</t>
  </si>
  <si>
    <t>Chevrolet City Express Cargo Van (disc. 2018)</t>
  </si>
  <si>
    <t>Chevrolet Express Cargo Van (2022)</t>
  </si>
  <si>
    <r>
      <rPr>
        <sz val="11"/>
        <rFont val="Calibri"/>
        <family val="2"/>
      </rPr>
      <t>GVW 50534</t>
    </r>
    <r>
      <rPr>
        <sz val="11"/>
        <rFont val="Calibri"/>
      </rPr>
      <t>, 56 Passenger + 1-Driver</t>
    </r>
  </si>
  <si>
    <t>Misc 2-7/21 - Motor-in-Head</t>
  </si>
  <si>
    <t>to 265</t>
  </si>
  <si>
    <t>to 430</t>
  </si>
  <si>
    <t>Misc Gas 180 DC-CC</t>
  </si>
  <si>
    <t>Misc Diesel 300 DC-CC</t>
  </si>
  <si>
    <t>Misc Gas 350 DC-CC/CV</t>
  </si>
  <si>
    <t>Misc Diesel 600 DC-CC/CV DU-OP</t>
  </si>
  <si>
    <t>Misc DSL 4x2 2500</t>
  </si>
  <si>
    <t>Misc BB2 DSL 6x4 4000 (disc. 1994)</t>
  </si>
  <si>
    <t>On-Highway Truck Tractors 45,001-60,000 GV@</t>
  </si>
  <si>
    <t>On-Highway Truck Tractor - 4x2 25KGVW Gas</t>
  </si>
  <si>
    <t>On-Highway Truck Tractor - 4x2 35KGVW DSL</t>
  </si>
  <si>
    <t>On-Highway Truck Tractor - 6x4 45KGVW DSL</t>
  </si>
  <si>
    <t>to 52</t>
  </si>
  <si>
    <t>to 42</t>
  </si>
  <si>
    <t>to 295</t>
  </si>
  <si>
    <t>to 329</t>
  </si>
  <si>
    <t>to 380</t>
  </si>
  <si>
    <t>Truck</t>
  </si>
  <si>
    <t>Ford F-450 Cutaway Truck (disc. 2018)</t>
  </si>
  <si>
    <t>Dodge Ram Chassis 5500</t>
  </si>
  <si>
    <r>
      <rPr>
        <sz val="11"/>
        <rFont val="Calibri"/>
        <family val="2"/>
      </rPr>
      <t>M2-106</t>
    </r>
    <r>
      <rPr>
        <sz val="11"/>
        <rFont val="Calibri"/>
      </rPr>
      <t xml:space="preserve"> 4x2 Diesel (disc. 2015)</t>
    </r>
  </si>
  <si>
    <t>Misc 6x4 43KGVW DSL</t>
  </si>
  <si>
    <t>Misc 4x2 1/2 160 Conv DSL</t>
  </si>
  <si>
    <t>4x2 1 195 Conv DSL</t>
  </si>
  <si>
    <t>to 195</t>
  </si>
  <si>
    <t>GSA 2023 mileage rate</t>
  </si>
  <si>
    <t>4x2 1 1/4 360 Conv DSL</t>
  </si>
  <si>
    <t>4x2 1 1/2 300 Conv DSL</t>
  </si>
  <si>
    <t>Misc 4x2 1 3/4 360 Conv DSL</t>
  </si>
  <si>
    <t>Misc 4x2 3/4 160 Conv DSL</t>
  </si>
  <si>
    <t>Misc 4x4 3/4 285 Crew Gas</t>
  </si>
  <si>
    <t>4x4 1 340 Crew DSL</t>
  </si>
  <si>
    <t>4x4 1 1/4 360 Crew Gas</t>
  </si>
  <si>
    <t>4x4 1 1/2 362 Crew Gas</t>
  </si>
  <si>
    <t>4x4 1 3/4 362 Crew Gas</t>
  </si>
  <si>
    <t>to 360</t>
  </si>
  <si>
    <t>to 362</t>
  </si>
  <si>
    <t>BARKO 495ML Magnum</t>
  </si>
  <si>
    <t>Bandit 2400XP</t>
  </si>
  <si>
    <t>Caterpillar 525B (disc. 2006)</t>
  </si>
  <si>
    <t>Caterpillar 525C (disc. 2014)</t>
  </si>
  <si>
    <t>Misc BB2 Gas 4x2 2000</t>
  </si>
  <si>
    <t>40 ft long; GVWR:  56000 lbs; 20 kw generator</t>
  </si>
  <si>
    <t>to 645</t>
  </si>
  <si>
    <t>to 182</t>
  </si>
  <si>
    <t>Mobile Command Center</t>
  </si>
  <si>
    <t>22 ft long</t>
  </si>
  <si>
    <t>25'6" long; GVWR 19500 lbs; Duramax Diesel</t>
  </si>
  <si>
    <t>42" long</t>
  </si>
  <si>
    <t>GVWR: 22500 lbs; Diesel</t>
  </si>
  <si>
    <t>Sprinter; GVWR:  11030</t>
  </si>
  <si>
    <t>GVWR:  54600 lbs</t>
  </si>
  <si>
    <t>to 325</t>
  </si>
  <si>
    <t>to 260</t>
  </si>
  <si>
    <t>to 410</t>
  </si>
  <si>
    <t>Misc Heavy Duty-14</t>
  </si>
  <si>
    <t>Misc Light Duty-7 1/2</t>
  </si>
  <si>
    <t>Jet Range III-Helicopter</t>
  </si>
  <si>
    <t>Long Ranger</t>
  </si>
  <si>
    <t>Twin Ranger</t>
  </si>
  <si>
    <t>Model Bell 407 EMS- Ambulance</t>
  </si>
  <si>
    <t>Model Navajo PA-31</t>
  </si>
  <si>
    <t>30 ft</t>
  </si>
  <si>
    <t>20 ft</t>
  </si>
  <si>
    <t>to 13.5</t>
  </si>
  <si>
    <t>to 7.5</t>
  </si>
  <si>
    <t>2-4.5</t>
  </si>
  <si>
    <t>to 650</t>
  </si>
  <si>
    <t>PA-31-350, Navajo Chieftn twin engine</t>
  </si>
  <si>
    <t>Fire Fighter Same as S70C</t>
  </si>
  <si>
    <t>Fire Fighter</t>
  </si>
  <si>
    <t>Model  Bell 407GX - 7 seater</t>
  </si>
  <si>
    <t>Model Bell 206L- 7 seater</t>
  </si>
  <si>
    <t>Blackhawk King Air B200XP61</t>
  </si>
  <si>
    <t>Blackhawk Caravan XP42 A</t>
  </si>
  <si>
    <t>King Air C90 XP135 A</t>
  </si>
  <si>
    <t>to 1890</t>
  </si>
  <si>
    <t>to 2850</t>
  </si>
  <si>
    <t>to 669</t>
  </si>
  <si>
    <t>to 550</t>
  </si>
  <si>
    <t>Engine:1 × Lycoming T53-L- 11 turboshaft</t>
  </si>
  <si>
    <t>Commercial Bell Huey II</t>
  </si>
  <si>
    <t>Genie GS-2646</t>
  </si>
  <si>
    <t>to 290</t>
  </si>
  <si>
    <t>to 1100</t>
  </si>
  <si>
    <t>to 710</t>
  </si>
  <si>
    <t>Overhead/Underground
Wire Pulling Machine</t>
  </si>
  <si>
    <t>THESE RATES ARE APPLICABLE TO MAJOR DISASTERS AND EMERGENCIES DECLARED BY THE PRESIDENT ON OR AFTER JULY 26, 2023</t>
  </si>
  <si>
    <t>Schedule of Equipment Rates
For Disasters Declared On or After July 26, 2023</t>
  </si>
  <si>
    <t>Applicant:  Test</t>
  </si>
  <si>
    <t>Project #:  00000</t>
  </si>
  <si>
    <t>Material Cost Subtotal*</t>
  </si>
  <si>
    <r>
      <t>Project #:</t>
    </r>
    <r>
      <rPr>
        <sz val="11"/>
        <color theme="1"/>
        <rFont val="Calibri"/>
        <family val="2"/>
        <scheme val="minor"/>
      </rPr>
      <t xml:space="preserve"> </t>
    </r>
    <r>
      <rPr>
        <b/>
        <u/>
        <sz val="11"/>
        <color theme="1"/>
        <rFont val="Calibri"/>
        <family val="2"/>
        <scheme val="minor"/>
      </rPr>
      <t xml:space="preserve"> </t>
    </r>
  </si>
  <si>
    <t>Disaster #:</t>
  </si>
  <si>
    <t>Total Claimed Cost</t>
  </si>
  <si>
    <t>Fringe Benefit Rate*</t>
  </si>
  <si>
    <t>*pre-populates from "Fringe" sheet</t>
  </si>
  <si>
    <t>* Total cost can be entered if Qty/Unit Price not applicable</t>
  </si>
  <si>
    <t>Total Rate incl. Fringe Benefits</t>
  </si>
  <si>
    <t>See "Cost Codes" Sheet for FEMA Code; Rate will pre-populate</t>
  </si>
  <si>
    <t>Force Account Labor</t>
  </si>
  <si>
    <t>Supplies &amp; Materials Summary</t>
  </si>
  <si>
    <t xml:space="preserve">Contract Cost Summary </t>
  </si>
  <si>
    <t>Invoice Total/
Claimed Cost</t>
  </si>
  <si>
    <t>Invoice Total/ Claimed Cost</t>
  </si>
  <si>
    <t>*if ST is not eligible (ex. budgeted employees), change to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</si>
</sst>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quot;$&quot;#,##0.00"/>
    <numFmt numFmtId="165" formatCode="0.0000"/>
    <numFmt numFmtId="167" formatCode="0.0"/>
    <numFmt numFmtId="168" formatCode="m/d/yy;@"/>
    <numFmt numFmtId="169" formatCode="\$###0.00;\$###0.00"/>
    <numFmt numFmtId="170" formatCode="\$0.00"/>
    <numFmt numFmtId="171" formatCode="\$#,##0.00"/>
  </numFmts>
  <fonts count="49">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4"/>
      <color theme="1"/>
      <name val="Calibri"/>
      <family val="2"/>
      <scheme val="minor"/>
    </font>
    <font>
      <i/>
      <sz val="11"/>
      <color theme="1"/>
      <name val="Calibri"/>
      <family val="2"/>
      <scheme val="minor"/>
    </font>
    <font>
      <b/>
      <sz val="12"/>
      <color theme="1"/>
      <name val="Calibri"/>
      <family val="2"/>
      <scheme val="minor"/>
    </font>
    <font>
      <i/>
      <sz val="10"/>
      <color theme="1"/>
      <name val="Calibri"/>
      <family val="2"/>
      <scheme val="minor"/>
    </font>
    <font>
      <b/>
      <u/>
      <sz val="11"/>
      <color theme="1"/>
      <name val="Calibri"/>
      <family val="2"/>
      <scheme val="minor"/>
    </font>
    <font>
      <b/>
      <i/>
      <sz val="10"/>
      <color theme="1"/>
      <name val="Calibri"/>
      <family val="2"/>
      <scheme val="minor"/>
    </font>
    <font>
      <b/>
      <u/>
      <sz val="10"/>
      <color theme="1"/>
      <name val="Calibri"/>
      <family val="2"/>
      <scheme val="minor"/>
    </font>
    <font>
      <b/>
      <sz val="10"/>
      <color theme="1"/>
      <name val="Calibri"/>
      <family val="2"/>
      <scheme val="minor"/>
    </font>
    <font>
      <sz val="10"/>
      <name val="Arial"/>
      <family val="2"/>
    </font>
    <font>
      <sz val="10"/>
      <color theme="1"/>
      <name val="Calibri"/>
      <family val="2"/>
      <scheme val="minor"/>
    </font>
    <font>
      <u/>
      <sz val="11"/>
      <color theme="10"/>
      <name val="Calibri"/>
      <family val="2"/>
      <scheme val="minor"/>
    </font>
    <font>
      <b/>
      <sz val="10"/>
      <name val="Arial"/>
      <family val="2"/>
    </font>
    <font>
      <b/>
      <sz val="10"/>
      <name val="Tahoma"/>
      <family val="2"/>
    </font>
    <font>
      <sz val="11"/>
      <color rgb="FFFF0000"/>
      <name val="Calibri"/>
      <family val="2"/>
      <scheme val="minor"/>
    </font>
    <font>
      <b/>
      <i/>
      <sz val="11"/>
      <color rgb="FFFF0000"/>
      <name val="Calibri"/>
      <family val="2"/>
      <scheme val="minor"/>
    </font>
    <font>
      <b/>
      <sz val="14"/>
      <name val="Calibri "/>
    </font>
    <font>
      <b/>
      <sz val="14"/>
      <name val="Calibri"/>
      <family val="2"/>
      <scheme val="minor"/>
    </font>
    <font>
      <sz val="12"/>
      <color rgb="FF000000"/>
      <name val="Times New Roman"/>
      <family val="1"/>
    </font>
    <font>
      <sz val="12"/>
      <color rgb="FF000000"/>
      <name val="Calibri"/>
      <family val="2"/>
      <scheme val="minor"/>
    </font>
    <font>
      <sz val="12"/>
      <name val="Calibri"/>
      <family val="2"/>
      <scheme val="minor"/>
    </font>
    <font>
      <b/>
      <sz val="12"/>
      <color rgb="FF000000"/>
      <name val="Times New Roman"/>
      <family val="1"/>
    </font>
    <font>
      <b/>
      <sz val="14"/>
      <color rgb="FFFF0000"/>
      <name val="Calibri"/>
      <family val="2"/>
      <scheme val="minor"/>
    </font>
    <font>
      <b/>
      <sz val="11"/>
      <color rgb="FFFF0000"/>
      <name val="Calibri"/>
      <family val="2"/>
      <scheme val="minor"/>
    </font>
    <font>
      <sz val="9"/>
      <color rgb="FFFF0000"/>
      <name val="Calibri"/>
      <family val="2"/>
      <scheme val="minor"/>
    </font>
    <font>
      <sz val="10"/>
      <color rgb="FF000000"/>
      <name val="Times New Roman"/>
      <family val="1"/>
    </font>
    <font>
      <b/>
      <sz val="14"/>
      <color rgb="FF000000"/>
      <name val="Arial"/>
      <family val="2"/>
    </font>
    <font>
      <sz val="10"/>
      <color rgb="FF000000"/>
      <name val="Arial"/>
      <family val="2"/>
    </font>
    <font>
      <b/>
      <sz val="10"/>
      <color rgb="FF333333"/>
      <name val="Arial"/>
      <family val="2"/>
    </font>
    <font>
      <sz val="11"/>
      <name val="Calibri"/>
      <family val="2"/>
    </font>
    <font>
      <sz val="11"/>
      <color rgb="FF000000"/>
      <name val="Calibri"/>
      <family val="2"/>
    </font>
    <font>
      <b/>
      <sz val="22"/>
      <color rgb="FF002060"/>
      <name val="Calibri "/>
    </font>
    <font>
      <b/>
      <sz val="10"/>
      <color theme="0" tint="-0.499984740745262"/>
      <name val="Calibri   "/>
    </font>
    <font>
      <b/>
      <sz val="11"/>
      <color theme="0"/>
      <name val="Calibri   "/>
    </font>
    <font>
      <b/>
      <sz val="11"/>
      <color theme="1" tint="0.34998626667073579"/>
      <name val="Calibri   "/>
    </font>
    <font>
      <b/>
      <i/>
      <sz val="11"/>
      <name val="Calibri   "/>
    </font>
    <font>
      <b/>
      <sz val="10"/>
      <color theme="0"/>
      <name val="Calibri   "/>
    </font>
    <font>
      <b/>
      <sz val="9"/>
      <color rgb="FFFF0000"/>
      <name val="Calibri   "/>
    </font>
    <font>
      <sz val="11"/>
      <name val="Calibri"/>
    </font>
    <font>
      <sz val="8"/>
      <color rgb="FF000000"/>
      <name val="Segoe UI"/>
      <family val="2"/>
    </font>
    <font>
      <b/>
      <i/>
      <sz val="9"/>
      <color theme="1"/>
      <name val="Calibri"/>
      <family val="2"/>
      <scheme val="minor"/>
    </font>
    <font>
      <b/>
      <sz val="12"/>
      <name val="Calibri"/>
      <family val="2"/>
      <scheme val="minor"/>
    </font>
    <font>
      <b/>
      <sz val="11"/>
      <name val="Calibri"/>
      <family val="2"/>
      <scheme val="minor"/>
    </font>
    <font>
      <sz val="11"/>
      <name val="Calibri"/>
      <family val="2"/>
      <scheme val="minor"/>
    </font>
    <font>
      <b/>
      <sz val="10"/>
      <name val="Calibri   "/>
    </font>
    <font>
      <b/>
      <sz val="10"/>
      <color theme="8" tint="-0.499984740745262"/>
      <name val="Calibri"/>
      <family val="2"/>
      <scheme val="minor"/>
    </font>
  </fonts>
  <fills count="23">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rgb="FF99CCFF"/>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rgb="FFECD1CE"/>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CFF66"/>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F7F7F7"/>
        <bgColor indexed="64"/>
      </patternFill>
    </fill>
    <fill>
      <patternFill patternType="solid">
        <fgColor rgb="FFFFDE75"/>
        <bgColor indexed="64"/>
      </patternFill>
    </fill>
    <fill>
      <patternFill patternType="solid">
        <fgColor rgb="FF0070C0"/>
        <bgColor indexed="64"/>
      </patternFill>
    </fill>
    <fill>
      <patternFill patternType="solid">
        <fgColor rgb="FFECECEC"/>
      </patternFill>
    </fill>
    <fill>
      <patternFill patternType="solid">
        <fgColor theme="5" tint="0.79998168889431442"/>
        <bgColor indexed="64"/>
      </patternFill>
    </fill>
  </fills>
  <borders count="7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auto="1"/>
      </top>
      <bottom style="thin">
        <color indexed="64"/>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right style="medium">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medium">
        <color auto="1"/>
      </left>
      <right/>
      <top style="thin">
        <color auto="1"/>
      </top>
      <bottom style="thin">
        <color auto="1"/>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44" fontId="1" fillId="0" borderId="0" applyFon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xf numFmtId="0" fontId="28" fillId="0" borderId="0"/>
  </cellStyleXfs>
  <cellXfs count="537">
    <xf numFmtId="0" fontId="0" fillId="0" borderId="0" xfId="0"/>
    <xf numFmtId="0" fontId="4" fillId="0" borderId="0" xfId="0" applyFont="1"/>
    <xf numFmtId="0" fontId="0" fillId="0" borderId="0" xfId="0" applyAlignment="1">
      <alignment wrapText="1"/>
    </xf>
    <xf numFmtId="44" fontId="0" fillId="0" borderId="0" xfId="1" applyFont="1"/>
    <xf numFmtId="164" fontId="0" fillId="0" borderId="0" xfId="0" applyNumberFormat="1" applyAlignment="1">
      <alignment horizontal="center"/>
    </xf>
    <xf numFmtId="0" fontId="0" fillId="0" borderId="0" xfId="0" applyAlignment="1">
      <alignment horizontal="center"/>
    </xf>
    <xf numFmtId="0" fontId="0" fillId="0" borderId="7" xfId="0" applyBorder="1"/>
    <xf numFmtId="44" fontId="0" fillId="0" borderId="7" xfId="1" applyFont="1" applyBorder="1"/>
    <xf numFmtId="44" fontId="0" fillId="0" borderId="10" xfId="1" applyFont="1" applyBorder="1"/>
    <xf numFmtId="0" fontId="0" fillId="0" borderId="14" xfId="0" applyBorder="1"/>
    <xf numFmtId="0" fontId="0" fillId="0" borderId="12" xfId="0" applyBorder="1"/>
    <xf numFmtId="0" fontId="4" fillId="0" borderId="14" xfId="0" applyFont="1" applyBorder="1" applyAlignment="1">
      <alignment horizontal="right"/>
    </xf>
    <xf numFmtId="44" fontId="0" fillId="0" borderId="13" xfId="0" applyNumberFormat="1" applyBorder="1"/>
    <xf numFmtId="18" fontId="5" fillId="0" borderId="0" xfId="0" applyNumberFormat="1" applyFont="1" applyAlignment="1">
      <alignment horizontal="center"/>
    </xf>
    <xf numFmtId="0" fontId="5" fillId="0" borderId="0" xfId="0" applyFont="1" applyAlignment="1">
      <alignment horizontal="center"/>
    </xf>
    <xf numFmtId="0" fontId="0" fillId="3" borderId="0" xfId="0" applyFill="1" applyAlignment="1">
      <alignment horizontal="center"/>
    </xf>
    <xf numFmtId="0" fontId="8" fillId="0" borderId="15" xfId="0" applyFont="1" applyBorder="1"/>
    <xf numFmtId="0" fontId="8" fillId="0" borderId="16" xfId="0" applyFont="1" applyBorder="1" applyAlignment="1">
      <alignment horizontal="center"/>
    </xf>
    <xf numFmtId="0" fontId="0" fillId="0" borderId="15" xfId="0" applyBorder="1"/>
    <xf numFmtId="0" fontId="0" fillId="0" borderId="16" xfId="0" applyBorder="1"/>
    <xf numFmtId="0" fontId="0" fillId="0" borderId="17" xfId="0" applyBorder="1"/>
    <xf numFmtId="0" fontId="0" fillId="0" borderId="18" xfId="0" applyBorder="1"/>
    <xf numFmtId="0" fontId="8" fillId="0" borderId="16" xfId="0" applyFont="1" applyBorder="1"/>
    <xf numFmtId="0" fontId="0" fillId="0" borderId="18" xfId="0" applyBorder="1" applyAlignment="1">
      <alignment horizontal="center"/>
    </xf>
    <xf numFmtId="44" fontId="0" fillId="0" borderId="23" xfId="1" applyFont="1" applyBorder="1"/>
    <xf numFmtId="0" fontId="0" fillId="0" borderId="8" xfId="0" applyBorder="1"/>
    <xf numFmtId="0" fontId="2" fillId="0" borderId="9" xfId="0" applyFont="1" applyBorder="1" applyAlignment="1">
      <alignment horizontal="right"/>
    </xf>
    <xf numFmtId="0" fontId="0" fillId="0" borderId="23" xfId="0" applyBorder="1"/>
    <xf numFmtId="44" fontId="0" fillId="0" borderId="10" xfId="0" applyNumberFormat="1" applyBorder="1"/>
    <xf numFmtId="0" fontId="0" fillId="3" borderId="22" xfId="0" applyFill="1" applyBorder="1" applyAlignment="1">
      <alignment horizontal="center"/>
    </xf>
    <xf numFmtId="0" fontId="0" fillId="3" borderId="0" xfId="0" applyFill="1"/>
    <xf numFmtId="0" fontId="0" fillId="3" borderId="3" xfId="0" applyFill="1" applyBorder="1"/>
    <xf numFmtId="0" fontId="0" fillId="3" borderId="6" xfId="0" applyFill="1" applyBorder="1" applyAlignment="1">
      <alignment horizontal="center"/>
    </xf>
    <xf numFmtId="0" fontId="0" fillId="3" borderId="6" xfId="0" applyFill="1" applyBorder="1"/>
    <xf numFmtId="0" fontId="2" fillId="3" borderId="6" xfId="0" applyFont="1" applyFill="1" applyBorder="1" applyAlignment="1">
      <alignment horizontal="right"/>
    </xf>
    <xf numFmtId="44" fontId="0" fillId="3" borderId="4" xfId="0" applyNumberFormat="1" applyFill="1" applyBorder="1"/>
    <xf numFmtId="0" fontId="0" fillId="3" borderId="11" xfId="0" applyFill="1" applyBorder="1"/>
    <xf numFmtId="0" fontId="0" fillId="3" borderId="4" xfId="0" applyFill="1" applyBorder="1"/>
    <xf numFmtId="44" fontId="0" fillId="4" borderId="16" xfId="1" applyFont="1" applyFill="1" applyBorder="1"/>
    <xf numFmtId="0" fontId="0" fillId="4" borderId="7" xfId="0" applyFill="1" applyBorder="1" applyAlignment="1">
      <alignment horizontal="center"/>
    </xf>
    <xf numFmtId="44" fontId="0" fillId="4" borderId="23" xfId="1" applyFont="1" applyFill="1" applyBorder="1"/>
    <xf numFmtId="0" fontId="0" fillId="0" borderId="26" xfId="0" applyBorder="1"/>
    <xf numFmtId="0" fontId="0" fillId="0" borderId="5" xfId="0" applyBorder="1"/>
    <xf numFmtId="0" fontId="0" fillId="0" borderId="28" xfId="0" applyBorder="1"/>
    <xf numFmtId="0" fontId="0" fillId="0" borderId="29" xfId="0" applyBorder="1"/>
    <xf numFmtId="0" fontId="0" fillId="0" borderId="15" xfId="0" applyBorder="1" applyAlignment="1">
      <alignment horizontal="center"/>
    </xf>
    <xf numFmtId="0" fontId="8" fillId="0" borderId="28" xfId="0" applyFont="1" applyBorder="1"/>
    <xf numFmtId="0" fontId="0" fillId="0" borderId="5" xfId="0" applyBorder="1" applyAlignment="1">
      <alignment horizontal="center"/>
    </xf>
    <xf numFmtId="0" fontId="0" fillId="0" borderId="16" xfId="0" applyBorder="1" applyAlignment="1">
      <alignment horizontal="center"/>
    </xf>
    <xf numFmtId="164" fontId="4" fillId="0" borderId="1" xfId="0" applyNumberFormat="1" applyFont="1" applyBorder="1" applyAlignment="1">
      <alignment horizontal="center"/>
    </xf>
    <xf numFmtId="0" fontId="8" fillId="0" borderId="15" xfId="0" applyFont="1" applyBorder="1" applyAlignment="1">
      <alignment horizontal="left"/>
    </xf>
    <xf numFmtId="0" fontId="0" fillId="0" borderId="15" xfId="0" applyBorder="1" applyAlignment="1">
      <alignment horizontal="left"/>
    </xf>
    <xf numFmtId="0" fontId="12" fillId="0" borderId="0" xfId="0" applyFont="1" applyAlignment="1">
      <alignment wrapText="1"/>
    </xf>
    <xf numFmtId="0" fontId="15" fillId="7" borderId="38" xfId="0" applyFont="1" applyFill="1" applyBorder="1" applyAlignment="1">
      <alignment horizontal="left" vertical="top" wrapText="1"/>
    </xf>
    <xf numFmtId="0" fontId="15" fillId="7" borderId="38" xfId="0" applyFont="1" applyFill="1" applyBorder="1" applyAlignment="1">
      <alignment horizontal="left"/>
    </xf>
    <xf numFmtId="0" fontId="12" fillId="0" borderId="38" xfId="0" applyFont="1" applyBorder="1" applyAlignment="1">
      <alignment horizontal="center" wrapText="1"/>
    </xf>
    <xf numFmtId="49" fontId="12" fillId="0" borderId="38" xfId="0" applyNumberFormat="1" applyFont="1" applyBorder="1" applyAlignment="1">
      <alignment horizontal="left"/>
    </xf>
    <xf numFmtId="0" fontId="12" fillId="0" borderId="38" xfId="0" applyFont="1" applyBorder="1" applyAlignment="1">
      <alignment wrapText="1"/>
    </xf>
    <xf numFmtId="44" fontId="12" fillId="0" borderId="38" xfId="0" applyNumberFormat="1" applyFont="1" applyBorder="1" applyAlignment="1">
      <alignment horizontal="right"/>
    </xf>
    <xf numFmtId="44" fontId="15" fillId="0" borderId="0" xfId="0" applyNumberFormat="1" applyFont="1" applyAlignment="1">
      <alignment horizontal="right"/>
    </xf>
    <xf numFmtId="0" fontId="16" fillId="8" borderId="12" xfId="0" applyFont="1" applyFill="1" applyBorder="1" applyAlignment="1">
      <alignment wrapText="1"/>
    </xf>
    <xf numFmtId="44" fontId="15" fillId="8" borderId="14" xfId="0" applyNumberFormat="1" applyFont="1" applyFill="1" applyBorder="1"/>
    <xf numFmtId="44" fontId="15" fillId="8" borderId="13" xfId="0" applyNumberFormat="1" applyFont="1" applyFill="1" applyBorder="1"/>
    <xf numFmtId="0" fontId="15" fillId="7" borderId="36" xfId="0" applyFont="1" applyFill="1" applyBorder="1" applyAlignment="1">
      <alignment horizontal="left" vertical="top" wrapText="1"/>
    </xf>
    <xf numFmtId="0" fontId="15" fillId="0" borderId="30" xfId="0" applyFont="1" applyBorder="1" applyAlignment="1">
      <alignment wrapText="1"/>
    </xf>
    <xf numFmtId="0" fontId="0" fillId="0" borderId="38" xfId="0" applyBorder="1"/>
    <xf numFmtId="0" fontId="0" fillId="0" borderId="38" xfId="0" applyBorder="1" applyAlignment="1">
      <alignment horizontal="center"/>
    </xf>
    <xf numFmtId="44" fontId="13" fillId="0" borderId="38" xfId="1" applyFont="1" applyBorder="1" applyAlignment="1">
      <alignment horizontal="center" wrapText="1"/>
    </xf>
    <xf numFmtId="164" fontId="0" fillId="0" borderId="38" xfId="0" applyNumberFormat="1" applyBorder="1" applyAlignment="1">
      <alignment horizontal="center"/>
    </xf>
    <xf numFmtId="0" fontId="0" fillId="0" borderId="38" xfId="0" applyBorder="1" applyAlignment="1">
      <alignment horizontal="left"/>
    </xf>
    <xf numFmtId="0" fontId="0" fillId="3" borderId="15" xfId="0" applyFill="1" applyBorder="1" applyAlignment="1">
      <alignment horizontal="center"/>
    </xf>
    <xf numFmtId="0" fontId="0" fillId="3" borderId="28" xfId="0" applyFill="1" applyBorder="1"/>
    <xf numFmtId="0" fontId="19" fillId="0" borderId="0" xfId="0" applyFont="1" applyAlignment="1">
      <alignment wrapText="1"/>
    </xf>
    <xf numFmtId="0" fontId="20" fillId="0" borderId="0" xfId="2" applyFont="1"/>
    <xf numFmtId="0" fontId="6" fillId="5" borderId="38" xfId="0" applyFont="1" applyFill="1" applyBorder="1" applyAlignment="1">
      <alignment horizontal="center"/>
    </xf>
    <xf numFmtId="0" fontId="21" fillId="0" borderId="0" xfId="0" applyFont="1"/>
    <xf numFmtId="0" fontId="6" fillId="0" borderId="38" xfId="0" applyFont="1" applyBorder="1" applyAlignment="1">
      <alignment horizontal="center"/>
    </xf>
    <xf numFmtId="0" fontId="22" fillId="0" borderId="38" xfId="0" applyFont="1" applyBorder="1" applyAlignment="1">
      <alignment horizontal="center"/>
    </xf>
    <xf numFmtId="164" fontId="22" fillId="0" borderId="38" xfId="1" applyNumberFormat="1" applyFont="1" applyFill="1" applyBorder="1" applyAlignment="1">
      <alignment horizontal="center"/>
    </xf>
    <xf numFmtId="44" fontId="21" fillId="0" borderId="38" xfId="0" applyNumberFormat="1" applyFont="1" applyBorder="1"/>
    <xf numFmtId="0" fontId="21" fillId="0" borderId="38" xfId="0" applyFont="1" applyBorder="1"/>
    <xf numFmtId="165" fontId="22" fillId="0" borderId="38" xfId="0" applyNumberFormat="1" applyFont="1" applyBorder="1" applyAlignment="1">
      <alignment horizontal="center" vertical="top" shrinkToFit="1"/>
    </xf>
    <xf numFmtId="0" fontId="23" fillId="0" borderId="38" xfId="0" applyFont="1" applyBorder="1" applyAlignment="1">
      <alignment horizontal="center" vertical="top" wrapText="1"/>
    </xf>
    <xf numFmtId="164" fontId="22" fillId="0" borderId="38" xfId="0" applyNumberFormat="1" applyFont="1" applyBorder="1" applyAlignment="1">
      <alignment horizontal="center" vertical="top" shrinkToFit="1"/>
    </xf>
    <xf numFmtId="164" fontId="22" fillId="0" borderId="38" xfId="0" applyNumberFormat="1" applyFont="1" applyBorder="1" applyAlignment="1">
      <alignment horizontal="center"/>
    </xf>
    <xf numFmtId="0" fontId="21" fillId="0" borderId="38" xfId="0" applyFont="1" applyBorder="1" applyAlignment="1">
      <alignment horizontal="left" vertical="top"/>
    </xf>
    <xf numFmtId="0" fontId="24" fillId="0" borderId="38" xfId="0" applyFont="1" applyBorder="1" applyAlignment="1">
      <alignment horizontal="left" vertical="top"/>
    </xf>
    <xf numFmtId="44" fontId="21" fillId="5" borderId="38" xfId="0" applyNumberFormat="1" applyFont="1" applyFill="1" applyBorder="1" applyAlignment="1">
      <alignment horizontal="left" vertical="top"/>
    </xf>
    <xf numFmtId="0" fontId="2" fillId="0" borderId="16" xfId="0" applyFont="1" applyBorder="1" applyAlignment="1">
      <alignment horizontal="center"/>
    </xf>
    <xf numFmtId="0" fontId="0" fillId="0" borderId="38" xfId="0" applyBorder="1" applyAlignment="1">
      <alignment wrapText="1"/>
    </xf>
    <xf numFmtId="0" fontId="0" fillId="0" borderId="38" xfId="0" applyBorder="1" applyAlignment="1">
      <alignment horizontal="center" wrapText="1"/>
    </xf>
    <xf numFmtId="167" fontId="0" fillId="0" borderId="38" xfId="0" applyNumberFormat="1" applyBorder="1" applyAlignment="1">
      <alignment horizontal="center"/>
    </xf>
    <xf numFmtId="167" fontId="0" fillId="3" borderId="38" xfId="0" applyNumberFormat="1" applyFill="1" applyBorder="1" applyAlignment="1">
      <alignment horizontal="center"/>
    </xf>
    <xf numFmtId="0" fontId="0" fillId="0" borderId="38" xfId="0" applyBorder="1" applyAlignment="1">
      <alignment horizontal="left" wrapText="1"/>
    </xf>
    <xf numFmtId="0" fontId="0" fillId="3" borderId="38" xfId="0" applyFill="1" applyBorder="1" applyAlignment="1">
      <alignment wrapText="1"/>
    </xf>
    <xf numFmtId="0" fontId="0" fillId="3" borderId="38" xfId="0" applyFill="1" applyBorder="1" applyAlignment="1">
      <alignment horizontal="left" wrapText="1"/>
    </xf>
    <xf numFmtId="0" fontId="0" fillId="3" borderId="38" xfId="0" applyFill="1" applyBorder="1" applyAlignment="1">
      <alignment horizontal="center" wrapText="1"/>
    </xf>
    <xf numFmtId="2" fontId="0" fillId="0" borderId="38" xfId="0" applyNumberFormat="1" applyBorder="1" applyAlignment="1">
      <alignment horizontal="center"/>
    </xf>
    <xf numFmtId="0" fontId="6" fillId="5" borderId="0" xfId="0" applyFont="1" applyFill="1"/>
    <xf numFmtId="164" fontId="0" fillId="4" borderId="38" xfId="1" applyNumberFormat="1" applyFont="1" applyFill="1" applyBorder="1" applyAlignment="1">
      <alignment horizontal="center"/>
    </xf>
    <xf numFmtId="164" fontId="4" fillId="4" borderId="8" xfId="0" applyNumberFormat="1" applyFont="1" applyFill="1" applyBorder="1" applyAlignment="1">
      <alignment horizontal="center"/>
    </xf>
    <xf numFmtId="164" fontId="17" fillId="10" borderId="38" xfId="1" applyNumberFormat="1" applyFont="1" applyFill="1" applyBorder="1" applyAlignment="1">
      <alignment horizontal="center"/>
    </xf>
    <xf numFmtId="164" fontId="25" fillId="10" borderId="8" xfId="0" applyNumberFormat="1" applyFont="1" applyFill="1" applyBorder="1" applyAlignment="1">
      <alignment horizontal="center"/>
    </xf>
    <xf numFmtId="0" fontId="4" fillId="12" borderId="30" xfId="0" applyFont="1" applyFill="1" applyBorder="1" applyAlignment="1">
      <alignment horizontal="right"/>
    </xf>
    <xf numFmtId="44" fontId="4" fillId="12" borderId="30" xfId="1" applyFont="1" applyFill="1" applyBorder="1" applyAlignment="1">
      <alignment horizontal="right"/>
    </xf>
    <xf numFmtId="167" fontId="4" fillId="0" borderId="0" xfId="0" applyNumberFormat="1" applyFont="1" applyAlignment="1">
      <alignment horizontal="center"/>
    </xf>
    <xf numFmtId="164" fontId="0" fillId="0" borderId="15" xfId="0" applyNumberFormat="1" applyBorder="1"/>
    <xf numFmtId="0" fontId="10" fillId="0" borderId="15" xfId="0" applyFont="1" applyBorder="1"/>
    <xf numFmtId="164" fontId="4" fillId="12" borderId="30" xfId="1" applyNumberFormat="1" applyFont="1" applyFill="1" applyBorder="1" applyAlignment="1">
      <alignment horizontal="center"/>
    </xf>
    <xf numFmtId="164" fontId="4" fillId="12" borderId="30" xfId="0" applyNumberFormat="1" applyFont="1" applyFill="1" applyBorder="1"/>
    <xf numFmtId="0" fontId="2" fillId="4" borderId="30" xfId="0" applyFont="1" applyFill="1" applyBorder="1" applyAlignment="1">
      <alignment horizontal="center"/>
    </xf>
    <xf numFmtId="0" fontId="4" fillId="0" borderId="0" xfId="0" applyFont="1" applyAlignment="1">
      <alignment vertical="center"/>
    </xf>
    <xf numFmtId="0" fontId="0" fillId="0" borderId="0" xfId="0" applyProtection="1">
      <protection locked="0"/>
    </xf>
    <xf numFmtId="0" fontId="8" fillId="0" borderId="0" xfId="0" applyFont="1" applyAlignment="1" applyProtection="1">
      <alignment horizontal="center"/>
      <protection locked="0"/>
    </xf>
    <xf numFmtId="0" fontId="8" fillId="9" borderId="30" xfId="0" applyFont="1" applyFill="1" applyBorder="1" applyAlignment="1" applyProtection="1">
      <alignment horizontal="left"/>
      <protection locked="0"/>
    </xf>
    <xf numFmtId="0" fontId="5" fillId="0" borderId="19" xfId="0" applyFont="1" applyBorder="1" applyProtection="1">
      <protection locked="0"/>
    </xf>
    <xf numFmtId="0" fontId="0" fillId="0" borderId="31" xfId="0" applyBorder="1" applyProtection="1">
      <protection locked="0"/>
    </xf>
    <xf numFmtId="0" fontId="5" fillId="0" borderId="33" xfId="0" applyFont="1" applyBorder="1" applyProtection="1">
      <protection locked="0"/>
    </xf>
    <xf numFmtId="0" fontId="0" fillId="0" borderId="43" xfId="0" applyBorder="1" applyProtection="1">
      <protection locked="0"/>
    </xf>
    <xf numFmtId="0" fontId="5" fillId="0" borderId="15" xfId="0" applyFont="1" applyBorder="1" applyProtection="1">
      <protection locked="0"/>
    </xf>
    <xf numFmtId="0" fontId="0" fillId="0" borderId="32" xfId="0" applyBorder="1" applyProtection="1">
      <protection locked="0"/>
    </xf>
    <xf numFmtId="0" fontId="5" fillId="0" borderId="17" xfId="0" applyFont="1" applyBorder="1" applyProtection="1">
      <protection locked="0"/>
    </xf>
    <xf numFmtId="0" fontId="0" fillId="0" borderId="22" xfId="0" applyBorder="1" applyProtection="1">
      <protection locked="0"/>
    </xf>
    <xf numFmtId="0" fontId="3" fillId="0" borderId="39" xfId="0" applyFont="1" applyBorder="1" applyProtection="1">
      <protection locked="0"/>
    </xf>
    <xf numFmtId="0" fontId="0" fillId="0" borderId="41" xfId="0" applyBorder="1" applyProtection="1">
      <protection locked="0"/>
    </xf>
    <xf numFmtId="0" fontId="3" fillId="0" borderId="0" xfId="0" applyFont="1" applyProtection="1">
      <protection locked="0"/>
    </xf>
    <xf numFmtId="0" fontId="0" fillId="0" borderId="36" xfId="0" applyBorder="1" applyProtection="1">
      <protection locked="0"/>
    </xf>
    <xf numFmtId="0" fontId="0" fillId="0" borderId="38" xfId="0" applyBorder="1" applyProtection="1">
      <protection locked="0"/>
    </xf>
    <xf numFmtId="0" fontId="5" fillId="0" borderId="42" xfId="0" applyFont="1" applyBorder="1" applyProtection="1">
      <protection locked="0"/>
    </xf>
    <xf numFmtId="0" fontId="0" fillId="0" borderId="7" xfId="0" applyBorder="1" applyProtection="1">
      <protection locked="0"/>
    </xf>
    <xf numFmtId="0" fontId="3" fillId="0" borderId="8" xfId="0" applyFont="1" applyBorder="1" applyProtection="1">
      <protection locked="0"/>
    </xf>
    <xf numFmtId="0" fontId="0" fillId="0" borderId="9" xfId="0" applyBorder="1" applyProtection="1">
      <protection locked="0"/>
    </xf>
    <xf numFmtId="0" fontId="5" fillId="0" borderId="0" xfId="0" applyFont="1" applyProtection="1">
      <protection locked="0"/>
    </xf>
    <xf numFmtId="0" fontId="3" fillId="13" borderId="12" xfId="0" applyFont="1" applyFill="1" applyBorder="1" applyProtection="1">
      <protection locked="0"/>
    </xf>
    <xf numFmtId="0" fontId="0" fillId="13" borderId="9" xfId="0" applyFill="1" applyBorder="1" applyProtection="1">
      <protection locked="0"/>
    </xf>
    <xf numFmtId="0" fontId="18" fillId="0" borderId="0" xfId="0" applyFont="1" applyProtection="1">
      <protection locked="0"/>
    </xf>
    <xf numFmtId="44" fontId="17" fillId="0" borderId="0" xfId="1" applyFont="1" applyFill="1" applyBorder="1" applyProtection="1">
      <protection locked="0"/>
    </xf>
    <xf numFmtId="164" fontId="26" fillId="0" borderId="0" xfId="1" applyNumberFormat="1" applyFont="1" applyFill="1" applyBorder="1" applyProtection="1">
      <protection locked="0"/>
    </xf>
    <xf numFmtId="0" fontId="18" fillId="10" borderId="8" xfId="0" applyFont="1" applyFill="1" applyBorder="1"/>
    <xf numFmtId="44" fontId="17" fillId="10" borderId="9" xfId="1" applyFont="1" applyFill="1" applyBorder="1" applyProtection="1"/>
    <xf numFmtId="44" fontId="26" fillId="10" borderId="10" xfId="1" applyFont="1" applyFill="1" applyBorder="1" applyProtection="1"/>
    <xf numFmtId="0" fontId="3" fillId="5" borderId="8" xfId="0" applyFont="1" applyFill="1" applyBorder="1"/>
    <xf numFmtId="44" fontId="0" fillId="5" borderId="9" xfId="1" applyFont="1" applyFill="1" applyBorder="1" applyProtection="1"/>
    <xf numFmtId="44" fontId="2" fillId="5" borderId="10" xfId="1" applyFont="1" applyFill="1" applyBorder="1" applyProtection="1"/>
    <xf numFmtId="0" fontId="0" fillId="0" borderId="0" xfId="0" applyAlignment="1" applyProtection="1">
      <alignment horizontal="center"/>
      <protection locked="0"/>
    </xf>
    <xf numFmtId="44" fontId="0" fillId="0" borderId="0" xfId="1" applyFont="1" applyProtection="1">
      <protection locked="0"/>
    </xf>
    <xf numFmtId="0" fontId="5" fillId="0" borderId="38" xfId="0" applyFont="1" applyBorder="1" applyProtection="1">
      <protection locked="0"/>
    </xf>
    <xf numFmtId="44" fontId="0" fillId="0" borderId="38" xfId="1" applyFont="1" applyFill="1" applyBorder="1" applyProtection="1">
      <protection locked="0"/>
    </xf>
    <xf numFmtId="44" fontId="0" fillId="0" borderId="38" xfId="0" applyNumberFormat="1" applyBorder="1" applyProtection="1">
      <protection locked="0"/>
    </xf>
    <xf numFmtId="0" fontId="0" fillId="4" borderId="38" xfId="0" applyFill="1" applyBorder="1" applyAlignment="1" applyProtection="1">
      <alignment horizontal="center"/>
      <protection locked="0"/>
    </xf>
    <xf numFmtId="44" fontId="0" fillId="0" borderId="0" xfId="0" applyNumberFormat="1"/>
    <xf numFmtId="0" fontId="0" fillId="15" borderId="0" xfId="0" applyFill="1"/>
    <xf numFmtId="0" fontId="2" fillId="16" borderId="45" xfId="0" applyFont="1" applyFill="1" applyBorder="1"/>
    <xf numFmtId="0" fontId="0" fillId="11" borderId="46" xfId="0" applyFill="1" applyBorder="1"/>
    <xf numFmtId="0" fontId="0" fillId="11" borderId="47" xfId="0" applyFill="1" applyBorder="1"/>
    <xf numFmtId="44" fontId="0" fillId="0" borderId="0" xfId="1" applyFont="1" applyFill="1" applyBorder="1" applyProtection="1">
      <protection locked="0"/>
    </xf>
    <xf numFmtId="0" fontId="2" fillId="0" borderId="6" xfId="0" applyFont="1" applyBorder="1" applyAlignment="1">
      <alignment horizontal="right"/>
    </xf>
    <xf numFmtId="0" fontId="6" fillId="0" borderId="0" xfId="0" applyFont="1" applyProtection="1">
      <protection locked="0"/>
    </xf>
    <xf numFmtId="0" fontId="2" fillId="0" borderId="0" xfId="0" applyFont="1" applyProtection="1">
      <protection locked="0"/>
    </xf>
    <xf numFmtId="16" fontId="0" fillId="0" borderId="0" xfId="0" applyNumberFormat="1" applyAlignment="1" applyProtection="1">
      <alignment horizontal="center"/>
      <protection locked="0"/>
    </xf>
    <xf numFmtId="0" fontId="5" fillId="0" borderId="0" xfId="0" applyFont="1" applyAlignment="1" applyProtection="1">
      <alignment horizontal="right"/>
      <protection locked="0"/>
    </xf>
    <xf numFmtId="44" fontId="2" fillId="0" borderId="13" xfId="1" applyFont="1" applyBorder="1" applyAlignment="1" applyProtection="1">
      <alignment horizontal="center"/>
      <protection locked="0"/>
    </xf>
    <xf numFmtId="0" fontId="0" fillId="13" borderId="19" xfId="0" applyFill="1" applyBorder="1" applyAlignment="1" applyProtection="1">
      <alignment horizontal="left"/>
      <protection locked="0"/>
    </xf>
    <xf numFmtId="0" fontId="0" fillId="4" borderId="15" xfId="0" applyFill="1" applyBorder="1" applyAlignment="1" applyProtection="1">
      <alignment horizontal="left"/>
      <protection locked="0"/>
    </xf>
    <xf numFmtId="44" fontId="1" fillId="2" borderId="21" xfId="1" applyFont="1" applyFill="1" applyBorder="1" applyAlignment="1" applyProtection="1">
      <alignment horizontal="right"/>
      <protection locked="0"/>
    </xf>
    <xf numFmtId="44" fontId="1" fillId="4" borderId="16" xfId="1" applyFont="1" applyFill="1" applyBorder="1" applyAlignment="1" applyProtection="1">
      <alignment horizontal="right"/>
      <protection locked="0"/>
    </xf>
    <xf numFmtId="0" fontId="11" fillId="4" borderId="19" xfId="0" applyFont="1" applyFill="1" applyBorder="1" applyAlignment="1">
      <alignment horizontal="center"/>
    </xf>
    <xf numFmtId="0" fontId="0" fillId="0" borderId="0" xfId="0" applyAlignment="1">
      <alignment vertical="center"/>
    </xf>
    <xf numFmtId="0" fontId="26" fillId="10" borderId="9" xfId="0" applyFont="1" applyFill="1" applyBorder="1" applyAlignment="1">
      <alignment horizontal="center" vertical="center" wrapText="1"/>
    </xf>
    <xf numFmtId="0" fontId="2" fillId="4" borderId="21" xfId="0" applyFont="1" applyFill="1" applyBorder="1" applyAlignment="1">
      <alignment horizontal="center"/>
    </xf>
    <xf numFmtId="0" fontId="11" fillId="14" borderId="19" xfId="0" applyFont="1" applyFill="1" applyBorder="1" applyAlignment="1">
      <alignment horizontal="center" vertical="center" wrapText="1"/>
    </xf>
    <xf numFmtId="0" fontId="11" fillId="14" borderId="20" xfId="0" applyFont="1" applyFill="1" applyBorder="1" applyAlignment="1">
      <alignment horizontal="center" vertical="center" wrapText="1"/>
    </xf>
    <xf numFmtId="0" fontId="11" fillId="14" borderId="31" xfId="0" applyFont="1" applyFill="1" applyBorder="1" applyAlignment="1">
      <alignment horizontal="center" vertical="center" wrapText="1"/>
    </xf>
    <xf numFmtId="0" fontId="11" fillId="14" borderId="21" xfId="0" applyFont="1" applyFill="1" applyBorder="1" applyAlignment="1">
      <alignment horizontal="center" vertical="center" wrapText="1"/>
    </xf>
    <xf numFmtId="16" fontId="11" fillId="4" borderId="20" xfId="0" applyNumberFormat="1" applyFont="1" applyFill="1" applyBorder="1" applyAlignment="1">
      <alignment horizontal="center" wrapText="1"/>
    </xf>
    <xf numFmtId="0" fontId="28" fillId="0" borderId="0" xfId="4" applyAlignment="1">
      <alignment horizontal="left" vertical="center"/>
    </xf>
    <xf numFmtId="0" fontId="31" fillId="18" borderId="0" xfId="4" applyFont="1" applyFill="1" applyAlignment="1">
      <alignment horizontal="left" vertical="center" wrapText="1"/>
    </xf>
    <xf numFmtId="0" fontId="0" fillId="0" borderId="50" xfId="0" applyBorder="1" applyAlignment="1">
      <alignment horizontal="left" wrapText="1"/>
    </xf>
    <xf numFmtId="0" fontId="28" fillId="0" borderId="0" xfId="4" applyAlignment="1">
      <alignment vertical="center"/>
    </xf>
    <xf numFmtId="169" fontId="30" fillId="0" borderId="50" xfId="4" applyNumberFormat="1" applyFont="1" applyBorder="1" applyAlignment="1">
      <alignment horizontal="left" vertical="center" wrapText="1"/>
    </xf>
    <xf numFmtId="0" fontId="34" fillId="0" borderId="49" xfId="0" applyFont="1" applyBorder="1" applyAlignment="1">
      <alignment vertical="center"/>
    </xf>
    <xf numFmtId="0" fontId="0" fillId="0" borderId="53" xfId="0" applyBorder="1"/>
    <xf numFmtId="0" fontId="0" fillId="0" borderId="53" xfId="0" applyBorder="1" applyAlignment="1">
      <alignment vertical="center"/>
    </xf>
    <xf numFmtId="0" fontId="36" fillId="0" borderId="0" xfId="0" applyFont="1" applyAlignment="1">
      <alignment vertical="center"/>
    </xf>
    <xf numFmtId="0" fontId="0" fillId="0" borderId="54" xfId="0" applyBorder="1"/>
    <xf numFmtId="0" fontId="36" fillId="0" borderId="0" xfId="0" applyFont="1" applyAlignment="1">
      <alignment horizontal="center" vertical="center" wrapText="1"/>
    </xf>
    <xf numFmtId="0" fontId="37" fillId="0" borderId="0" xfId="0" applyFont="1" applyAlignment="1">
      <alignment horizontal="center" vertical="center" wrapText="1"/>
    </xf>
    <xf numFmtId="0" fontId="36" fillId="0" borderId="0" xfId="0" applyFont="1" applyAlignment="1">
      <alignment vertical="center" wrapText="1"/>
    </xf>
    <xf numFmtId="0" fontId="36" fillId="0" borderId="54" xfId="0" applyFont="1" applyBorder="1" applyAlignment="1">
      <alignment horizontal="center" vertical="center" wrapText="1"/>
    </xf>
    <xf numFmtId="0" fontId="0" fillId="0" borderId="53" xfId="0" applyBorder="1" applyAlignment="1">
      <alignment horizontal="center" vertical="center"/>
    </xf>
    <xf numFmtId="0" fontId="0" fillId="17" borderId="38" xfId="0" applyFill="1" applyBorder="1" applyAlignment="1">
      <alignment horizontal="center" vertical="center" wrapText="1"/>
    </xf>
    <xf numFmtId="0" fontId="0" fillId="0" borderId="38" xfId="0" applyBorder="1" applyAlignment="1" applyProtection="1">
      <alignment horizontal="center" vertical="center"/>
      <protection locked="0"/>
    </xf>
    <xf numFmtId="10" fontId="0" fillId="17" borderId="38" xfId="3" applyNumberFormat="1" applyFont="1" applyFill="1" applyBorder="1" applyAlignment="1" applyProtection="1">
      <alignment horizontal="center" vertical="center"/>
    </xf>
    <xf numFmtId="0" fontId="0" fillId="0" borderId="0" xfId="0" applyAlignment="1">
      <alignment horizontal="center" vertical="center"/>
    </xf>
    <xf numFmtId="0" fontId="0" fillId="0" borderId="54" xfId="0" applyBorder="1" applyAlignment="1">
      <alignment horizontal="center" vertical="center"/>
    </xf>
    <xf numFmtId="0" fontId="0" fillId="17" borderId="38" xfId="0" applyFill="1" applyBorder="1" applyAlignment="1">
      <alignment horizontal="center" vertical="center"/>
    </xf>
    <xf numFmtId="10" fontId="0" fillId="0" borderId="38" xfId="3" applyNumberFormat="1" applyFont="1" applyFill="1" applyBorder="1" applyAlignment="1" applyProtection="1">
      <alignment horizontal="center" vertical="center"/>
      <protection locked="0"/>
    </xf>
    <xf numFmtId="0" fontId="0" fillId="0" borderId="0" xfId="0" applyAlignment="1" applyProtection="1">
      <alignment vertical="center"/>
      <protection locked="0"/>
    </xf>
    <xf numFmtId="0" fontId="5" fillId="0" borderId="38" xfId="0" applyFont="1" applyBorder="1" applyAlignment="1" applyProtection="1">
      <alignment horizontal="center" vertical="center" wrapText="1"/>
      <protection locked="0"/>
    </xf>
    <xf numFmtId="44" fontId="0" fillId="0" borderId="0" xfId="1" applyFont="1" applyFill="1" applyBorder="1" applyAlignment="1" applyProtection="1">
      <alignment horizontal="center" vertical="center"/>
    </xf>
    <xf numFmtId="10" fontId="0" fillId="0" borderId="0" xfId="3" applyNumberFormat="1" applyFont="1" applyFill="1" applyBorder="1" applyAlignment="1" applyProtection="1">
      <alignment horizontal="center" vertical="center"/>
    </xf>
    <xf numFmtId="0" fontId="2" fillId="17" borderId="38" xfId="0" applyFont="1" applyFill="1" applyBorder="1" applyAlignment="1">
      <alignment horizontal="center" vertical="center"/>
    </xf>
    <xf numFmtId="0" fontId="2" fillId="0" borderId="0" xfId="0" applyFont="1" applyAlignment="1">
      <alignment horizontal="center" vertical="center"/>
    </xf>
    <xf numFmtId="0" fontId="0" fillId="15" borderId="20" xfId="0" applyFill="1" applyBorder="1" applyProtection="1">
      <protection locked="0"/>
    </xf>
    <xf numFmtId="0" fontId="5" fillId="0" borderId="20" xfId="0" applyFont="1" applyBorder="1" applyProtection="1">
      <protection locked="0"/>
    </xf>
    <xf numFmtId="0" fontId="0" fillId="2" borderId="20" xfId="0" applyFill="1" applyBorder="1" applyAlignment="1" applyProtection="1">
      <alignment horizontal="center"/>
      <protection locked="0"/>
    </xf>
    <xf numFmtId="44" fontId="0" fillId="15" borderId="20" xfId="1" applyFont="1" applyFill="1" applyBorder="1" applyProtection="1">
      <protection locked="0"/>
    </xf>
    <xf numFmtId="44" fontId="0" fillId="0" borderId="20" xfId="0" applyNumberFormat="1" applyBorder="1" applyProtection="1">
      <protection locked="0"/>
    </xf>
    <xf numFmtId="44" fontId="0" fillId="2" borderId="21" xfId="0" applyNumberFormat="1" applyFill="1" applyBorder="1" applyProtection="1">
      <protection locked="0"/>
    </xf>
    <xf numFmtId="44" fontId="0" fillId="4" borderId="16" xfId="0" applyNumberFormat="1" applyFill="1" applyBorder="1" applyProtection="1">
      <protection locked="0"/>
    </xf>
    <xf numFmtId="0" fontId="0" fillId="0" borderId="18" xfId="0" applyBorder="1" applyProtection="1">
      <protection locked="0"/>
    </xf>
    <xf numFmtId="0" fontId="5" fillId="0" borderId="18" xfId="0" applyFont="1" applyBorder="1" applyProtection="1">
      <protection locked="0"/>
    </xf>
    <xf numFmtId="0" fontId="0" fillId="0" borderId="18" xfId="0" applyBorder="1" applyAlignment="1" applyProtection="1">
      <alignment horizontal="center"/>
      <protection locked="0"/>
    </xf>
    <xf numFmtId="44" fontId="0" fillId="0" borderId="18" xfId="1" applyFont="1" applyFill="1" applyBorder="1" applyProtection="1">
      <protection locked="0"/>
    </xf>
    <xf numFmtId="44" fontId="0" fillId="0" borderId="18" xfId="0" applyNumberFormat="1" applyBorder="1" applyProtection="1">
      <protection locked="0"/>
    </xf>
    <xf numFmtId="0" fontId="6" fillId="6" borderId="0" xfId="0" applyFont="1" applyFill="1" applyProtection="1">
      <protection locked="0"/>
    </xf>
    <xf numFmtId="0" fontId="2" fillId="6" borderId="0" xfId="0" applyFont="1" applyFill="1" applyProtection="1">
      <protection locked="0"/>
    </xf>
    <xf numFmtId="0" fontId="3" fillId="6" borderId="0" xfId="0" applyFont="1" applyFill="1" applyProtection="1">
      <protection locked="0"/>
    </xf>
    <xf numFmtId="16" fontId="0" fillId="6" borderId="0" xfId="0" applyNumberFormat="1" applyFill="1" applyAlignment="1" applyProtection="1">
      <alignment horizontal="center"/>
      <protection locked="0"/>
    </xf>
    <xf numFmtId="0" fontId="0" fillId="6" borderId="0" xfId="0" applyFill="1" applyAlignment="1" applyProtection="1">
      <alignment horizontal="center"/>
      <protection locked="0"/>
    </xf>
    <xf numFmtId="44" fontId="0" fillId="6" borderId="0" xfId="1" applyFont="1" applyFill="1" applyBorder="1" applyProtection="1">
      <protection locked="0"/>
    </xf>
    <xf numFmtId="0" fontId="0" fillId="6" borderId="0" xfId="0" applyFill="1" applyProtection="1">
      <protection locked="0"/>
    </xf>
    <xf numFmtId="44" fontId="0" fillId="6" borderId="0" xfId="0" applyNumberFormat="1" applyFill="1" applyProtection="1">
      <protection locked="0"/>
    </xf>
    <xf numFmtId="0" fontId="0" fillId="6" borderId="54" xfId="0" applyFill="1" applyBorder="1" applyProtection="1">
      <protection locked="0"/>
    </xf>
    <xf numFmtId="0" fontId="0" fillId="6" borderId="30" xfId="0" applyFill="1" applyBorder="1" applyProtection="1">
      <protection locked="0"/>
    </xf>
    <xf numFmtId="0" fontId="0" fillId="11" borderId="7" xfId="0" applyFill="1" applyBorder="1"/>
    <xf numFmtId="0" fontId="0" fillId="11" borderId="24" xfId="0" applyFill="1" applyBorder="1"/>
    <xf numFmtId="0" fontId="0" fillId="11" borderId="36" xfId="0" applyFill="1" applyBorder="1"/>
    <xf numFmtId="0" fontId="0" fillId="16" borderId="38" xfId="0" applyFill="1" applyBorder="1"/>
    <xf numFmtId="0" fontId="0" fillId="15" borderId="35" xfId="0" applyFill="1" applyBorder="1" applyProtection="1">
      <protection locked="0"/>
    </xf>
    <xf numFmtId="49" fontId="0" fillId="15" borderId="19" xfId="0" applyNumberFormat="1" applyFill="1" applyBorder="1" applyProtection="1">
      <protection locked="0"/>
    </xf>
    <xf numFmtId="49" fontId="0" fillId="0" borderId="17" xfId="0" applyNumberFormat="1" applyBorder="1" applyAlignment="1" applyProtection="1">
      <alignment horizontal="left"/>
      <protection locked="0"/>
    </xf>
    <xf numFmtId="49" fontId="0" fillId="0" borderId="15" xfId="0" applyNumberFormat="1" applyBorder="1" applyAlignment="1" applyProtection="1">
      <alignment horizontal="left"/>
      <protection locked="0"/>
    </xf>
    <xf numFmtId="44" fontId="3" fillId="0" borderId="0" xfId="1" applyFont="1" applyFill="1" applyBorder="1" applyProtection="1"/>
    <xf numFmtId="44" fontId="2" fillId="0" borderId="0" xfId="1" applyFont="1" applyFill="1" applyBorder="1" applyProtection="1"/>
    <xf numFmtId="44" fontId="0" fillId="0" borderId="0" xfId="1" applyFont="1" applyBorder="1" applyProtection="1"/>
    <xf numFmtId="0" fontId="0" fillId="0" borderId="28" xfId="0" applyBorder="1" applyAlignment="1">
      <alignment horizontal="center"/>
    </xf>
    <xf numFmtId="0" fontId="36" fillId="0" borderId="0" xfId="0" applyFont="1" applyAlignment="1">
      <alignment horizontal="center" vertical="center"/>
    </xf>
    <xf numFmtId="0" fontId="36" fillId="0" borderId="54" xfId="0" applyFont="1" applyBorder="1" applyAlignment="1">
      <alignment horizontal="center" vertical="center"/>
    </xf>
    <xf numFmtId="44" fontId="0" fillId="0" borderId="38" xfId="1" applyFont="1" applyFill="1" applyBorder="1" applyAlignment="1" applyProtection="1">
      <alignment horizontal="center" vertical="center"/>
      <protection locked="0"/>
    </xf>
    <xf numFmtId="0" fontId="0" fillId="21" borderId="50" xfId="0" applyFill="1" applyBorder="1" applyAlignment="1">
      <alignment horizontal="left" wrapText="1"/>
    </xf>
    <xf numFmtId="0" fontId="41" fillId="21" borderId="50" xfId="0" applyFont="1" applyFill="1" applyBorder="1" applyAlignment="1">
      <alignment horizontal="left" wrapText="1"/>
    </xf>
    <xf numFmtId="170" fontId="33" fillId="21" borderId="50" xfId="0" applyNumberFormat="1" applyFont="1" applyFill="1" applyBorder="1" applyAlignment="1">
      <alignment horizontal="right" shrinkToFit="1"/>
    </xf>
    <xf numFmtId="0" fontId="41" fillId="0" borderId="50" xfId="0" applyFont="1" applyBorder="1" applyAlignment="1">
      <alignment horizontal="left" wrapText="1"/>
    </xf>
    <xf numFmtId="170" fontId="33" fillId="0" borderId="50" xfId="0" applyNumberFormat="1" applyFont="1" applyBorder="1" applyAlignment="1">
      <alignment horizontal="right" shrinkToFit="1"/>
    </xf>
    <xf numFmtId="1" fontId="33" fillId="21" borderId="50" xfId="0" applyNumberFormat="1" applyFont="1" applyFill="1" applyBorder="1" applyAlignment="1">
      <alignment horizontal="left" shrinkToFit="1"/>
    </xf>
    <xf numFmtId="1" fontId="33" fillId="0" borderId="50" xfId="0" applyNumberFormat="1" applyFont="1" applyBorder="1" applyAlignment="1">
      <alignment horizontal="left" shrinkToFit="1"/>
    </xf>
    <xf numFmtId="171" fontId="33" fillId="21" borderId="50" xfId="0" applyNumberFormat="1" applyFont="1" applyFill="1" applyBorder="1" applyAlignment="1">
      <alignment horizontal="right" shrinkToFit="1"/>
    </xf>
    <xf numFmtId="171" fontId="33" fillId="0" borderId="50" xfId="0" applyNumberFormat="1" applyFont="1" applyBorder="1" applyAlignment="1">
      <alignment horizontal="right" shrinkToFit="1"/>
    </xf>
    <xf numFmtId="167" fontId="33" fillId="21" borderId="50" xfId="0" applyNumberFormat="1" applyFont="1" applyFill="1" applyBorder="1" applyAlignment="1">
      <alignment horizontal="left" shrinkToFit="1"/>
    </xf>
    <xf numFmtId="0" fontId="8" fillId="0" borderId="38" xfId="0" applyFont="1" applyBorder="1" applyAlignment="1">
      <alignment horizontal="center"/>
    </xf>
    <xf numFmtId="0" fontId="0" fillId="4" borderId="38" xfId="0" applyFill="1" applyBorder="1" applyAlignment="1">
      <alignment horizontal="center"/>
    </xf>
    <xf numFmtId="44" fontId="0" fillId="0" borderId="38" xfId="1" applyFont="1" applyBorder="1"/>
    <xf numFmtId="0" fontId="8" fillId="0" borderId="38" xfId="0" applyFont="1" applyBorder="1"/>
    <xf numFmtId="0" fontId="0" fillId="4" borderId="38" xfId="0" applyFill="1" applyBorder="1"/>
    <xf numFmtId="0" fontId="8" fillId="9" borderId="12"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39" fillId="20" borderId="32" xfId="0" applyFont="1" applyFill="1" applyBorder="1" applyAlignment="1">
      <alignment horizontal="left" vertical="center" wrapText="1"/>
    </xf>
    <xf numFmtId="0" fontId="39" fillId="20" borderId="48" xfId="0" applyFont="1" applyFill="1" applyBorder="1" applyAlignment="1">
      <alignment horizontal="left" vertical="center" wrapText="1"/>
    </xf>
    <xf numFmtId="0" fontId="39" fillId="20" borderId="28" xfId="0" applyFont="1" applyFill="1" applyBorder="1" applyAlignment="1">
      <alignment horizontal="left" vertical="center" wrapText="1"/>
    </xf>
    <xf numFmtId="0" fontId="40" fillId="0" borderId="32" xfId="0" applyFont="1" applyBorder="1" applyAlignment="1">
      <alignment horizontal="left" vertical="top"/>
    </xf>
    <xf numFmtId="0" fontId="40" fillId="0" borderId="48" xfId="0" applyFont="1" applyBorder="1" applyAlignment="1">
      <alignment horizontal="left" vertical="top"/>
    </xf>
    <xf numFmtId="0" fontId="40" fillId="0" borderId="28" xfId="0" applyFont="1" applyBorder="1" applyAlignment="1">
      <alignment horizontal="left" vertical="top"/>
    </xf>
    <xf numFmtId="0" fontId="40" fillId="0" borderId="36" xfId="0" applyFont="1" applyBorder="1" applyAlignment="1">
      <alignment horizontal="left" vertical="top"/>
    </xf>
    <xf numFmtId="0" fontId="36" fillId="0" borderId="0" xfId="0" applyFont="1" applyAlignment="1">
      <alignment horizontal="center" vertical="center"/>
    </xf>
    <xf numFmtId="0" fontId="36" fillId="0" borderId="54" xfId="0" applyFont="1" applyBorder="1" applyAlignment="1">
      <alignment horizontal="center" vertical="center"/>
    </xf>
    <xf numFmtId="0" fontId="37" fillId="17" borderId="32" xfId="0" applyFont="1" applyFill="1" applyBorder="1" applyAlignment="1">
      <alignment horizontal="center" vertical="center"/>
    </xf>
    <xf numFmtId="0" fontId="37" fillId="17" borderId="28" xfId="0" applyFont="1" applyFill="1" applyBorder="1" applyAlignment="1">
      <alignment horizontal="center" vertical="center"/>
    </xf>
    <xf numFmtId="44" fontId="0" fillId="0" borderId="38" xfId="1" applyFont="1" applyFill="1" applyBorder="1" applyAlignment="1" applyProtection="1">
      <alignment horizontal="center" vertical="center"/>
      <protection locked="0"/>
    </xf>
    <xf numFmtId="0" fontId="38" fillId="17" borderId="7" xfId="0" applyFont="1" applyFill="1" applyBorder="1" applyAlignment="1">
      <alignment horizontal="center" vertical="center" textRotation="90"/>
    </xf>
    <xf numFmtId="0" fontId="38" fillId="17" borderId="24" xfId="0" applyFont="1" applyFill="1" applyBorder="1" applyAlignment="1">
      <alignment horizontal="center" vertical="center" textRotation="90"/>
    </xf>
    <xf numFmtId="0" fontId="38" fillId="17" borderId="36" xfId="0" applyFont="1" applyFill="1" applyBorder="1" applyAlignment="1">
      <alignment horizontal="center" vertical="center" textRotation="90"/>
    </xf>
    <xf numFmtId="0" fontId="34" fillId="0" borderId="52" xfId="0" applyFont="1" applyBorder="1" applyAlignment="1">
      <alignment horizontal="left" vertical="center"/>
    </xf>
    <xf numFmtId="0" fontId="34" fillId="0" borderId="49" xfId="0" applyFont="1" applyBorder="1" applyAlignment="1">
      <alignment horizontal="left" vertical="center"/>
    </xf>
    <xf numFmtId="44" fontId="0" fillId="2" borderId="57" xfId="0" applyNumberFormat="1" applyFill="1" applyBorder="1" applyAlignment="1" applyProtection="1">
      <alignment horizontal="center"/>
      <protection locked="0"/>
    </xf>
    <xf numFmtId="44" fontId="0" fillId="2" borderId="46" xfId="0" applyNumberFormat="1" applyFill="1" applyBorder="1" applyAlignment="1" applyProtection="1">
      <alignment horizontal="center"/>
      <protection locked="0"/>
    </xf>
    <xf numFmtId="44" fontId="0" fillId="2" borderId="47" xfId="0" applyNumberFormat="1" applyFill="1" applyBorder="1" applyAlignment="1" applyProtection="1">
      <alignment horizontal="center"/>
      <protection locked="0"/>
    </xf>
    <xf numFmtId="0" fontId="4" fillId="0" borderId="48"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3" fillId="0" borderId="1" xfId="0" applyFont="1" applyBorder="1" applyAlignment="1">
      <alignment horizontal="center"/>
    </xf>
    <xf numFmtId="0" fontId="3" fillId="0" borderId="5" xfId="0" applyFont="1" applyBorder="1" applyAlignment="1">
      <alignment horizontal="center"/>
    </xf>
    <xf numFmtId="0" fontId="3" fillId="0" borderId="2" xfId="0" applyFont="1" applyBorder="1" applyAlignment="1">
      <alignment horizontal="center"/>
    </xf>
    <xf numFmtId="0" fontId="3" fillId="0" borderId="19" xfId="0" applyFont="1" applyBorder="1" applyAlignment="1">
      <alignment horizontal="center"/>
    </xf>
    <xf numFmtId="0" fontId="3" fillId="0" borderId="27" xfId="0" applyFont="1"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4" fillId="0" borderId="0" xfId="0" applyFont="1" applyAlignment="1">
      <alignment horizontal="left"/>
    </xf>
    <xf numFmtId="0" fontId="29" fillId="0" borderId="32" xfId="4" applyFont="1" applyBorder="1" applyAlignment="1">
      <alignment horizontal="center" vertical="center" wrapText="1"/>
    </xf>
    <xf numFmtId="0" fontId="30" fillId="0" borderId="48" xfId="4" applyFont="1" applyBorder="1" applyAlignment="1">
      <alignment horizontal="center" vertical="center"/>
    </xf>
    <xf numFmtId="0" fontId="30" fillId="0" borderId="28" xfId="4" applyFont="1" applyBorder="1" applyAlignment="1">
      <alignment horizontal="center" vertical="center"/>
    </xf>
    <xf numFmtId="0" fontId="28" fillId="19" borderId="1" xfId="4" applyFill="1" applyBorder="1" applyAlignment="1">
      <alignment horizontal="left" vertical="center" wrapText="1"/>
    </xf>
    <xf numFmtId="0" fontId="28" fillId="19" borderId="5" xfId="4" applyFill="1" applyBorder="1" applyAlignment="1">
      <alignment horizontal="left" vertical="center" wrapText="1"/>
    </xf>
    <xf numFmtId="0" fontId="28" fillId="19" borderId="2" xfId="4" applyFill="1" applyBorder="1" applyAlignment="1">
      <alignment horizontal="left" vertical="center" wrapText="1"/>
    </xf>
    <xf numFmtId="0" fontId="28" fillId="19" borderId="11" xfId="4" applyFill="1" applyBorder="1" applyAlignment="1">
      <alignment horizontal="left" vertical="center" wrapText="1"/>
    </xf>
    <xf numFmtId="0" fontId="28" fillId="19" borderId="0" xfId="4" applyFill="1" applyAlignment="1">
      <alignment horizontal="left" vertical="center" wrapText="1"/>
    </xf>
    <xf numFmtId="0" fontId="28" fillId="19" borderId="51" xfId="4" applyFill="1" applyBorder="1" applyAlignment="1">
      <alignment horizontal="left" vertical="center" wrapText="1"/>
    </xf>
    <xf numFmtId="0" fontId="28" fillId="19" borderId="11" xfId="4" applyFill="1" applyBorder="1" applyAlignment="1">
      <alignment horizontal="center" vertical="top" wrapText="1"/>
    </xf>
    <xf numFmtId="0" fontId="28" fillId="19" borderId="0" xfId="4" applyFill="1" applyAlignment="1">
      <alignment horizontal="center" vertical="top" wrapText="1"/>
    </xf>
    <xf numFmtId="0" fontId="28" fillId="19" borderId="51" xfId="4" applyFill="1" applyBorder="1" applyAlignment="1">
      <alignment horizontal="center" vertical="top" wrapText="1"/>
    </xf>
    <xf numFmtId="0" fontId="28" fillId="19" borderId="3" xfId="4" applyFill="1" applyBorder="1" applyAlignment="1">
      <alignment horizontal="center" vertical="top" wrapText="1"/>
    </xf>
    <xf numFmtId="0" fontId="28" fillId="19" borderId="6" xfId="4" applyFill="1" applyBorder="1" applyAlignment="1">
      <alignment horizontal="center" vertical="top" wrapText="1"/>
    </xf>
    <xf numFmtId="0" fontId="28" fillId="19" borderId="4" xfId="4" applyFill="1" applyBorder="1" applyAlignment="1">
      <alignment horizontal="center" vertical="top" wrapText="1"/>
    </xf>
    <xf numFmtId="0" fontId="0" fillId="0" borderId="0" xfId="0" applyFont="1" applyProtection="1">
      <protection locked="0"/>
    </xf>
    <xf numFmtId="0" fontId="5" fillId="0" borderId="0" xfId="0" applyFont="1" applyBorder="1" applyAlignment="1" applyProtection="1">
      <alignment horizontal="right"/>
      <protection locked="0"/>
    </xf>
    <xf numFmtId="0" fontId="0" fillId="0" borderId="0" xfId="0" applyBorder="1" applyProtection="1">
      <protection locked="0"/>
    </xf>
    <xf numFmtId="44" fontId="1" fillId="0" borderId="0" xfId="1" applyFont="1" applyFill="1" applyBorder="1" applyAlignment="1" applyProtection="1">
      <alignment horizontal="right"/>
      <protection locked="0"/>
    </xf>
    <xf numFmtId="44" fontId="2" fillId="0" borderId="0" xfId="1"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2" fillId="0" borderId="0" xfId="0" applyFont="1" applyFill="1" applyBorder="1" applyAlignment="1" applyProtection="1">
      <alignment horizontal="center"/>
      <protection locked="0"/>
    </xf>
    <xf numFmtId="0" fontId="2" fillId="0" borderId="0" xfId="0" applyFont="1" applyBorder="1" applyAlignment="1" applyProtection="1">
      <alignment horizontal="center"/>
      <protection locked="0"/>
    </xf>
    <xf numFmtId="44" fontId="0" fillId="0" borderId="0" xfId="0" applyNumberFormat="1" applyBorder="1" applyProtection="1">
      <protection locked="0"/>
    </xf>
    <xf numFmtId="0" fontId="6" fillId="0" borderId="0" xfId="0" applyFont="1" applyBorder="1" applyProtection="1">
      <protection locked="0"/>
    </xf>
    <xf numFmtId="0" fontId="2" fillId="0" borderId="0" xfId="0" applyFont="1" applyBorder="1" applyProtection="1">
      <protection locked="0"/>
    </xf>
    <xf numFmtId="0" fontId="3" fillId="0" borderId="0" xfId="0" applyFont="1" applyBorder="1" applyProtection="1">
      <protection locked="0"/>
    </xf>
    <xf numFmtId="16" fontId="0" fillId="0" borderId="0" xfId="0" applyNumberFormat="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Border="1"/>
    <xf numFmtId="0" fontId="6" fillId="0" borderId="0" xfId="0" applyFont="1" applyBorder="1" applyAlignment="1">
      <alignment horizontal="center"/>
    </xf>
    <xf numFmtId="0" fontId="6" fillId="0" borderId="0" xfId="0" applyFont="1" applyBorder="1" applyAlignment="1">
      <alignment horizontal="center"/>
    </xf>
    <xf numFmtId="0" fontId="0" fillId="10" borderId="15" xfId="0" applyFill="1" applyBorder="1" applyAlignment="1" applyProtection="1">
      <alignment horizontal="left"/>
      <protection locked="0"/>
    </xf>
    <xf numFmtId="44" fontId="1" fillId="10" borderId="16" xfId="1" applyFont="1" applyFill="1" applyBorder="1" applyAlignment="1" applyProtection="1">
      <alignment horizontal="right"/>
      <protection locked="0"/>
    </xf>
    <xf numFmtId="44" fontId="0" fillId="10" borderId="26" xfId="0" applyNumberFormat="1" applyFill="1" applyBorder="1" applyProtection="1">
      <protection locked="0"/>
    </xf>
    <xf numFmtId="0" fontId="0" fillId="10" borderId="18" xfId="0" applyFill="1" applyBorder="1" applyAlignment="1" applyProtection="1">
      <alignment horizontal="center"/>
      <protection locked="0"/>
    </xf>
    <xf numFmtId="0" fontId="2" fillId="0" borderId="8" xfId="0" applyFont="1" applyBorder="1" applyProtection="1">
      <protection locked="0"/>
    </xf>
    <xf numFmtId="0" fontId="0" fillId="0" borderId="0" xfId="0" applyFill="1" applyAlignment="1">
      <alignment horizontal="center"/>
    </xf>
    <xf numFmtId="0" fontId="27" fillId="6" borderId="0" xfId="0" applyFont="1" applyFill="1" applyAlignment="1">
      <alignment horizontal="center" wrapText="1"/>
    </xf>
    <xf numFmtId="2" fontId="0" fillId="0" borderId="38" xfId="0" applyNumberFormat="1" applyFill="1" applyBorder="1" applyAlignment="1">
      <alignment horizontal="center"/>
    </xf>
    <xf numFmtId="44" fontId="0" fillId="0" borderId="38" xfId="1" applyFont="1" applyFill="1" applyBorder="1" applyAlignment="1">
      <alignment horizontal="right"/>
    </xf>
    <xf numFmtId="2" fontId="0" fillId="0" borderId="18" xfId="0" applyNumberFormat="1" applyFill="1" applyBorder="1" applyAlignment="1">
      <alignment horizontal="center"/>
    </xf>
    <xf numFmtId="44" fontId="0" fillId="0" borderId="18" xfId="1" applyFont="1" applyFill="1" applyBorder="1" applyAlignment="1">
      <alignment horizontal="right"/>
    </xf>
    <xf numFmtId="0" fontId="2"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0" borderId="0" xfId="0" applyFont="1" applyAlignment="1">
      <alignment vertical="center"/>
    </xf>
    <xf numFmtId="49" fontId="0" fillId="0" borderId="38" xfId="0" applyNumberFormat="1" applyBorder="1" applyAlignment="1">
      <alignment vertical="center"/>
    </xf>
    <xf numFmtId="49" fontId="0" fillId="0" borderId="38" xfId="0" applyNumberFormat="1" applyBorder="1"/>
    <xf numFmtId="49" fontId="0" fillId="0" borderId="18" xfId="0" applyNumberFormat="1" applyBorder="1"/>
    <xf numFmtId="49" fontId="0" fillId="0" borderId="15" xfId="0" applyNumberFormat="1" applyBorder="1" applyAlignment="1">
      <alignment vertical="center"/>
    </xf>
    <xf numFmtId="49" fontId="0" fillId="0" borderId="15" xfId="0" applyNumberFormat="1" applyBorder="1"/>
    <xf numFmtId="49" fontId="0" fillId="0" borderId="17" xfId="0" applyNumberFormat="1" applyBorder="1"/>
    <xf numFmtId="49" fontId="0" fillId="0" borderId="38" xfId="0" applyNumberFormat="1" applyBorder="1" applyAlignment="1">
      <alignment horizontal="center" vertical="center"/>
    </xf>
    <xf numFmtId="49" fontId="0" fillId="0" borderId="38" xfId="0" applyNumberFormat="1" applyBorder="1" applyAlignment="1">
      <alignment horizontal="center"/>
    </xf>
    <xf numFmtId="49" fontId="0" fillId="0" borderId="18" xfId="0" applyNumberFormat="1" applyBorder="1" applyAlignment="1">
      <alignment horizontal="center"/>
    </xf>
    <xf numFmtId="44" fontId="0" fillId="0" borderId="38" xfId="0" applyNumberFormat="1" applyBorder="1" applyAlignment="1">
      <alignment horizontal="center" vertical="center"/>
    </xf>
    <xf numFmtId="44" fontId="0" fillId="0" borderId="38" xfId="0" applyNumberFormat="1" applyBorder="1" applyAlignment="1">
      <alignment horizontal="center"/>
    </xf>
    <xf numFmtId="44" fontId="0" fillId="0" borderId="18" xfId="0" applyNumberFormat="1" applyBorder="1" applyAlignment="1">
      <alignment horizontal="center"/>
    </xf>
    <xf numFmtId="44" fontId="0" fillId="0" borderId="7" xfId="0" applyNumberFormat="1" applyBorder="1" applyAlignment="1">
      <alignment horizontal="center"/>
    </xf>
    <xf numFmtId="164" fontId="6" fillId="4" borderId="0" xfId="1" applyNumberFormat="1" applyFont="1" applyFill="1" applyBorder="1" applyAlignment="1">
      <alignment horizontal="center"/>
    </xf>
    <xf numFmtId="164" fontId="4" fillId="12" borderId="0" xfId="0" applyNumberFormat="1" applyFont="1" applyFill="1" applyBorder="1"/>
    <xf numFmtId="49" fontId="0" fillId="0" borderId="32" xfId="0" applyNumberFormat="1" applyBorder="1" applyAlignment="1" applyProtection="1">
      <alignment horizontal="center" vertical="center"/>
      <protection locked="0"/>
    </xf>
    <xf numFmtId="49" fontId="0" fillId="0" borderId="32" xfId="0" applyNumberFormat="1" applyBorder="1" applyAlignment="1" applyProtection="1">
      <alignment horizontal="center"/>
      <protection locked="0"/>
    </xf>
    <xf numFmtId="49" fontId="0" fillId="0" borderId="22" xfId="0" applyNumberFormat="1" applyBorder="1" applyAlignment="1" applyProtection="1">
      <alignment horizontal="center"/>
      <protection locked="0"/>
    </xf>
    <xf numFmtId="49" fontId="0" fillId="0" borderId="53" xfId="0" applyNumberFormat="1" applyFill="1" applyBorder="1"/>
    <xf numFmtId="49" fontId="0" fillId="0" borderId="0" xfId="0" applyNumberFormat="1" applyFill="1" applyBorder="1"/>
    <xf numFmtId="0" fontId="46" fillId="13" borderId="35" xfId="0" applyFont="1" applyFill="1" applyBorder="1"/>
    <xf numFmtId="0" fontId="46" fillId="13" borderId="0" xfId="0" applyFont="1" applyFill="1" applyBorder="1"/>
    <xf numFmtId="0" fontId="46" fillId="13" borderId="5" xfId="0" applyFont="1" applyFill="1" applyBorder="1" applyAlignment="1">
      <alignment horizontal="center"/>
    </xf>
    <xf numFmtId="0" fontId="45" fillId="13" borderId="31" xfId="0" applyFont="1" applyFill="1" applyBorder="1" applyAlignment="1">
      <alignment horizontal="center"/>
    </xf>
    <xf numFmtId="0" fontId="45" fillId="13" borderId="27" xfId="0" applyFont="1" applyFill="1" applyBorder="1" applyAlignment="1">
      <alignment horizontal="center"/>
    </xf>
    <xf numFmtId="0" fontId="46" fillId="13" borderId="37" xfId="0" applyFont="1" applyFill="1" applyBorder="1"/>
    <xf numFmtId="49" fontId="0" fillId="0" borderId="32" xfId="0" applyNumberFormat="1" applyBorder="1" applyAlignment="1">
      <alignment horizontal="center" vertical="center"/>
    </xf>
    <xf numFmtId="49" fontId="2" fillId="0" borderId="16" xfId="0" applyNumberFormat="1" applyFont="1" applyBorder="1" applyAlignment="1">
      <alignment horizontal="center" vertical="center"/>
    </xf>
    <xf numFmtId="49" fontId="0" fillId="0" borderId="32" xfId="0" applyNumberFormat="1" applyBorder="1" applyAlignment="1">
      <alignment horizontal="center"/>
    </xf>
    <xf numFmtId="49" fontId="0" fillId="0" borderId="16" xfId="0" applyNumberFormat="1" applyBorder="1"/>
    <xf numFmtId="49" fontId="0" fillId="0" borderId="22" xfId="0" applyNumberFormat="1" applyBorder="1" applyAlignment="1">
      <alignment horizontal="center"/>
    </xf>
    <xf numFmtId="49" fontId="0" fillId="0" borderId="26" xfId="0" applyNumberFormat="1" applyBorder="1"/>
    <xf numFmtId="0" fontId="4" fillId="12" borderId="47" xfId="0" applyFont="1" applyFill="1" applyBorder="1" applyAlignment="1">
      <alignment horizontal="right"/>
    </xf>
    <xf numFmtId="0" fontId="6" fillId="0" borderId="0" xfId="0" applyFont="1" applyFill="1" applyBorder="1" applyAlignment="1">
      <alignment horizontal="right"/>
    </xf>
    <xf numFmtId="49" fontId="13" fillId="0" borderId="38" xfId="0" applyNumberFormat="1" applyFont="1" applyBorder="1" applyAlignment="1">
      <alignment wrapText="1"/>
    </xf>
    <xf numFmtId="49" fontId="13" fillId="0" borderId="38" xfId="0" applyNumberFormat="1" applyFont="1" applyBorder="1" applyAlignment="1">
      <alignment horizontal="center" wrapText="1"/>
    </xf>
    <xf numFmtId="44" fontId="13" fillId="0" borderId="38" xfId="1" applyNumberFormat="1" applyFont="1" applyBorder="1" applyAlignment="1">
      <alignment horizontal="center" wrapText="1"/>
    </xf>
    <xf numFmtId="49" fontId="13" fillId="0" borderId="16" xfId="0" applyNumberFormat="1" applyFont="1" applyBorder="1" applyAlignment="1">
      <alignment wrapText="1"/>
    </xf>
    <xf numFmtId="49" fontId="0" fillId="0" borderId="16" xfId="0" applyNumberFormat="1" applyBorder="1" applyAlignment="1">
      <alignment horizontal="center"/>
    </xf>
    <xf numFmtId="49" fontId="13" fillId="0" borderId="15" xfId="0" applyNumberFormat="1" applyFont="1" applyBorder="1" applyAlignment="1">
      <alignment wrapText="1"/>
    </xf>
    <xf numFmtId="49" fontId="13" fillId="0" borderId="28" xfId="0" applyNumberFormat="1" applyFont="1" applyBorder="1" applyAlignment="1">
      <alignment wrapText="1"/>
    </xf>
    <xf numFmtId="49" fontId="0" fillId="0" borderId="28" xfId="0" applyNumberFormat="1" applyBorder="1"/>
    <xf numFmtId="49" fontId="0" fillId="0" borderId="29" xfId="0" applyNumberFormat="1" applyBorder="1"/>
    <xf numFmtId="1" fontId="33" fillId="21" borderId="50" xfId="0" applyNumberFormat="1" applyFont="1" applyFill="1" applyBorder="1" applyAlignment="1">
      <alignment horizontal="center" shrinkToFit="1"/>
    </xf>
    <xf numFmtId="1" fontId="33" fillId="0" borderId="50" xfId="0" applyNumberFormat="1" applyFont="1" applyBorder="1" applyAlignment="1">
      <alignment horizontal="center" shrinkToFit="1"/>
    </xf>
    <xf numFmtId="0" fontId="41" fillId="0" borderId="50" xfId="0" applyFont="1" applyBorder="1" applyAlignment="1">
      <alignment horizontal="center" wrapText="1"/>
    </xf>
    <xf numFmtId="0" fontId="41" fillId="21" borderId="50" xfId="0" applyFont="1" applyFill="1" applyBorder="1" applyAlignment="1">
      <alignment horizontal="center" wrapText="1"/>
    </xf>
    <xf numFmtId="0" fontId="32" fillId="21" borderId="50" xfId="0" applyFont="1" applyFill="1" applyBorder="1" applyAlignment="1">
      <alignment horizontal="left" wrapText="1"/>
    </xf>
    <xf numFmtId="0" fontId="32" fillId="0" borderId="50" xfId="0" applyFont="1" applyBorder="1" applyAlignment="1">
      <alignment horizontal="left" wrapText="1"/>
    </xf>
    <xf numFmtId="0" fontId="28" fillId="0" borderId="0" xfId="4" applyFill="1" applyAlignment="1">
      <alignment horizontal="left" vertical="center"/>
    </xf>
    <xf numFmtId="1" fontId="33" fillId="0" borderId="50" xfId="0" applyNumberFormat="1" applyFont="1" applyFill="1" applyBorder="1" applyAlignment="1">
      <alignment horizontal="center" shrinkToFit="1"/>
    </xf>
    <xf numFmtId="0" fontId="0" fillId="0" borderId="50" xfId="0" applyFill="1" applyBorder="1" applyAlignment="1">
      <alignment horizontal="left" wrapText="1"/>
    </xf>
    <xf numFmtId="0" fontId="31" fillId="17" borderId="38" xfId="4" applyFont="1" applyFill="1" applyBorder="1" applyAlignment="1">
      <alignment horizontal="center" wrapText="1"/>
    </xf>
    <xf numFmtId="0" fontId="28" fillId="0" borderId="0" xfId="4" applyAlignment="1">
      <alignment horizontal="center"/>
    </xf>
    <xf numFmtId="0" fontId="31" fillId="17" borderId="38" xfId="4" applyFont="1" applyFill="1" applyBorder="1" applyAlignment="1">
      <alignment horizontal="left" wrapText="1"/>
    </xf>
    <xf numFmtId="0" fontId="32" fillId="0" borderId="50" xfId="0" applyFont="1" applyFill="1" applyBorder="1" applyAlignment="1">
      <alignment horizontal="left" wrapText="1"/>
    </xf>
    <xf numFmtId="0" fontId="41" fillId="0" borderId="50" xfId="0" applyFont="1" applyFill="1" applyBorder="1" applyAlignment="1">
      <alignment horizontal="left" wrapText="1"/>
    </xf>
    <xf numFmtId="170" fontId="33" fillId="0" borderId="50" xfId="0" applyNumberFormat="1" applyFont="1" applyFill="1" applyBorder="1" applyAlignment="1">
      <alignment horizontal="right" shrinkToFit="1"/>
    </xf>
    <xf numFmtId="167" fontId="33" fillId="0" borderId="50" xfId="0" applyNumberFormat="1" applyFont="1" applyBorder="1" applyAlignment="1">
      <alignment horizontal="left" shrinkToFit="1"/>
    </xf>
    <xf numFmtId="1" fontId="33" fillId="0" borderId="50" xfId="0" applyNumberFormat="1" applyFont="1" applyFill="1" applyBorder="1" applyAlignment="1">
      <alignment horizontal="left" shrinkToFit="1"/>
    </xf>
    <xf numFmtId="14" fontId="41" fillId="0" borderId="50" xfId="0" applyNumberFormat="1" applyFont="1" applyBorder="1" applyAlignment="1">
      <alignment horizontal="left" wrapText="1"/>
    </xf>
    <xf numFmtId="0" fontId="28" fillId="0" borderId="0" xfId="4" applyAlignment="1">
      <alignment horizontal="left"/>
    </xf>
    <xf numFmtId="0" fontId="28" fillId="0" borderId="0" xfId="4" applyAlignment="1">
      <alignment horizontal="left" wrapText="1"/>
    </xf>
    <xf numFmtId="0" fontId="32" fillId="0" borderId="50" xfId="0" applyFont="1" applyBorder="1" applyAlignment="1">
      <alignment horizontal="center" wrapText="1"/>
    </xf>
    <xf numFmtId="0" fontId="35" fillId="0" borderId="36" xfId="0" applyFont="1" applyFill="1" applyBorder="1" applyAlignment="1">
      <alignment horizontal="left" vertical="center"/>
    </xf>
    <xf numFmtId="0" fontId="35" fillId="0" borderId="0" xfId="0" applyFont="1" applyFill="1" applyBorder="1" applyAlignment="1">
      <alignment horizontal="left" vertical="center"/>
    </xf>
    <xf numFmtId="0" fontId="35" fillId="0" borderId="43" xfId="0" applyFont="1" applyFill="1" applyBorder="1" applyAlignment="1">
      <alignment horizontal="left" vertical="center"/>
    </xf>
    <xf numFmtId="0" fontId="4" fillId="0" borderId="0" xfId="0" applyFont="1" applyAlignment="1">
      <alignment horizontal="left" vertical="center"/>
    </xf>
    <xf numFmtId="0" fontId="2" fillId="6" borderId="32" xfId="0" applyFont="1" applyFill="1" applyBorder="1" applyAlignment="1" applyProtection="1">
      <alignment horizontal="left" vertical="center" wrapText="1"/>
      <protection locked="0"/>
    </xf>
    <xf numFmtId="0" fontId="2" fillId="6" borderId="58" xfId="0" applyFont="1" applyFill="1" applyBorder="1" applyAlignment="1" applyProtection="1">
      <alignment horizontal="left" vertical="center" wrapText="1"/>
      <protection locked="0"/>
    </xf>
    <xf numFmtId="0" fontId="2" fillId="6" borderId="55" xfId="0" applyFont="1" applyFill="1" applyBorder="1" applyAlignment="1">
      <alignment horizontal="center" vertical="center" wrapText="1"/>
    </xf>
    <xf numFmtId="0" fontId="2" fillId="6" borderId="15" xfId="0" applyFont="1" applyFill="1" applyBorder="1" applyAlignment="1">
      <alignment horizontal="center" vertical="center" wrapText="1"/>
    </xf>
    <xf numFmtId="0" fontId="44" fillId="13" borderId="11" xfId="0" applyFont="1" applyFill="1" applyBorder="1"/>
    <xf numFmtId="0" fontId="45" fillId="13" borderId="24" xfId="0" applyFont="1" applyFill="1" applyBorder="1"/>
    <xf numFmtId="0" fontId="45" fillId="13" borderId="24" xfId="0" applyFont="1" applyFill="1" applyBorder="1" applyAlignment="1">
      <alignment horizontal="center"/>
    </xf>
    <xf numFmtId="0" fontId="45" fillId="13" borderId="43" xfId="0" applyFont="1" applyFill="1" applyBorder="1" applyAlignment="1">
      <alignment horizontal="center"/>
    </xf>
    <xf numFmtId="0" fontId="45" fillId="13" borderId="56" xfId="0" applyFont="1" applyFill="1" applyBorder="1" applyAlignment="1">
      <alignment horizontal="center"/>
    </xf>
    <xf numFmtId="44" fontId="0" fillId="0" borderId="0" xfId="1" applyFont="1" applyAlignment="1">
      <alignment vertical="center"/>
    </xf>
    <xf numFmtId="0" fontId="2" fillId="6" borderId="8" xfId="0" applyFont="1" applyFill="1" applyBorder="1" applyAlignment="1">
      <alignment vertical="center"/>
    </xf>
    <xf numFmtId="0" fontId="2" fillId="6" borderId="9" xfId="0" applyFont="1" applyFill="1" applyBorder="1" applyAlignment="1">
      <alignment vertical="center"/>
    </xf>
    <xf numFmtId="0" fontId="2" fillId="6" borderId="9" xfId="0" applyFont="1" applyFill="1" applyBorder="1" applyAlignment="1">
      <alignment horizontal="center" vertical="center"/>
    </xf>
    <xf numFmtId="0" fontId="2" fillId="6" borderId="10" xfId="0" applyFont="1" applyFill="1" applyBorder="1" applyAlignment="1">
      <alignment horizontal="center" vertical="center"/>
    </xf>
    <xf numFmtId="0" fontId="0" fillId="0" borderId="0" xfId="0" applyFill="1" applyBorder="1" applyAlignment="1">
      <alignment horizontal="center"/>
    </xf>
    <xf numFmtId="0" fontId="2" fillId="6" borderId="32" xfId="0" applyFont="1" applyFill="1" applyBorder="1" applyAlignment="1">
      <alignment horizontal="center" vertical="center"/>
    </xf>
    <xf numFmtId="0" fontId="2" fillId="6" borderId="48" xfId="0" applyFont="1" applyFill="1" applyBorder="1" applyAlignment="1">
      <alignment horizontal="center" vertical="center"/>
    </xf>
    <xf numFmtId="0" fontId="2" fillId="6" borderId="28" xfId="0" applyFont="1" applyFill="1" applyBorder="1" applyAlignment="1">
      <alignment horizontal="center" vertical="center"/>
    </xf>
    <xf numFmtId="0" fontId="2" fillId="6" borderId="32" xfId="0" applyFont="1" applyFill="1" applyBorder="1" applyAlignment="1">
      <alignment horizontal="left" vertical="center"/>
    </xf>
    <xf numFmtId="0" fontId="2" fillId="6" borderId="48" xfId="0" applyFont="1" applyFill="1" applyBorder="1" applyAlignment="1">
      <alignment horizontal="left" vertical="center"/>
    </xf>
    <xf numFmtId="0" fontId="2" fillId="6" borderId="48" xfId="0" applyFont="1" applyFill="1" applyBorder="1" applyAlignment="1" applyProtection="1">
      <alignment horizontal="left" vertical="center" wrapText="1"/>
      <protection locked="0"/>
    </xf>
    <xf numFmtId="0" fontId="2" fillId="6" borderId="32"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47" fillId="6" borderId="32" xfId="0" applyFont="1" applyFill="1" applyBorder="1" applyAlignment="1">
      <alignment horizontal="left" vertical="center"/>
    </xf>
    <xf numFmtId="0" fontId="47" fillId="6" borderId="48" xfId="0" applyFont="1" applyFill="1" applyBorder="1" applyAlignment="1">
      <alignment horizontal="left" vertical="center"/>
    </xf>
    <xf numFmtId="0" fontId="47" fillId="6" borderId="28" xfId="0" applyFont="1" applyFill="1" applyBorder="1" applyAlignment="1">
      <alignment horizontal="left" vertical="center"/>
    </xf>
    <xf numFmtId="0" fontId="47" fillId="6" borderId="32" xfId="0" applyFont="1" applyFill="1" applyBorder="1" applyAlignment="1">
      <alignment horizontal="center" vertical="center" wrapText="1"/>
    </xf>
    <xf numFmtId="0" fontId="47" fillId="6" borderId="28" xfId="0" applyFont="1" applyFill="1" applyBorder="1" applyAlignment="1">
      <alignment horizontal="center" vertical="center" wrapText="1"/>
    </xf>
    <xf numFmtId="0" fontId="47" fillId="6" borderId="38" xfId="0" applyFont="1" applyFill="1" applyBorder="1" applyAlignment="1">
      <alignment horizontal="center" vertical="center"/>
    </xf>
    <xf numFmtId="0" fontId="8" fillId="9" borderId="30" xfId="0" applyFont="1" applyFill="1" applyBorder="1" applyAlignment="1">
      <alignment horizontal="center" vertical="center" wrapText="1"/>
    </xf>
    <xf numFmtId="44" fontId="0" fillId="13" borderId="34" xfId="1" applyFont="1" applyFill="1" applyBorder="1" applyAlignment="1" applyProtection="1">
      <alignment horizontal="center"/>
    </xf>
    <xf numFmtId="44" fontId="0" fillId="13" borderId="16" xfId="1" applyFont="1" applyFill="1" applyBorder="1" applyAlignment="1" applyProtection="1">
      <alignment horizontal="center"/>
    </xf>
    <xf numFmtId="44" fontId="0" fillId="13" borderId="23" xfId="1" applyFont="1" applyFill="1" applyBorder="1" applyAlignment="1" applyProtection="1">
      <alignment horizontal="center"/>
    </xf>
    <xf numFmtId="44" fontId="2" fillId="13" borderId="10" xfId="1" applyFont="1" applyFill="1" applyBorder="1" applyAlignment="1" applyProtection="1">
      <alignment horizontal="center"/>
    </xf>
    <xf numFmtId="0" fontId="8" fillId="9" borderId="30" xfId="0" applyFont="1" applyFill="1" applyBorder="1" applyAlignment="1" applyProtection="1">
      <alignment horizontal="center" vertical="center" wrapText="1"/>
      <protection locked="0"/>
    </xf>
    <xf numFmtId="44" fontId="0" fillId="13" borderId="34" xfId="1" applyFont="1" applyFill="1" applyBorder="1" applyProtection="1"/>
    <xf numFmtId="44" fontId="0" fillId="13" borderId="16" xfId="1" applyFont="1" applyFill="1" applyBorder="1" applyProtection="1"/>
    <xf numFmtId="44" fontId="0" fillId="13" borderId="26" xfId="1" applyFont="1" applyFill="1" applyBorder="1" applyProtection="1"/>
    <xf numFmtId="44" fontId="3" fillId="13" borderId="30" xfId="1" applyFont="1" applyFill="1" applyBorder="1" applyProtection="1"/>
    <xf numFmtId="0" fontId="8" fillId="9" borderId="59" xfId="0" applyFont="1" applyFill="1" applyBorder="1" applyAlignment="1" applyProtection="1">
      <alignment horizontal="left" vertical="center"/>
      <protection locked="0"/>
    </xf>
    <xf numFmtId="0" fontId="8" fillId="9" borderId="60" xfId="0" applyFont="1" applyFill="1" applyBorder="1" applyAlignment="1" applyProtection="1">
      <alignment horizontal="left" vertical="center"/>
      <protection locked="0"/>
    </xf>
    <xf numFmtId="0" fontId="8" fillId="9" borderId="61" xfId="0" applyFont="1" applyFill="1" applyBorder="1" applyAlignment="1" applyProtection="1">
      <alignment horizontal="left" vertical="center"/>
      <protection locked="0"/>
    </xf>
    <xf numFmtId="0" fontId="8" fillId="9" borderId="62" xfId="0" applyFont="1" applyFill="1" applyBorder="1" applyAlignment="1" applyProtection="1">
      <alignment horizontal="left" vertical="center"/>
      <protection locked="0"/>
    </xf>
    <xf numFmtId="0" fontId="8" fillId="9" borderId="25" xfId="0" applyFont="1" applyFill="1" applyBorder="1" applyAlignment="1" applyProtection="1">
      <alignment horizontal="left" vertical="center"/>
      <protection locked="0"/>
    </xf>
    <xf numFmtId="0" fontId="8" fillId="9" borderId="63" xfId="0" applyFont="1" applyFill="1" applyBorder="1" applyAlignment="1" applyProtection="1">
      <alignment horizontal="left" vertical="center"/>
      <protection locked="0"/>
    </xf>
    <xf numFmtId="44" fontId="2" fillId="13" borderId="13" xfId="1" applyFont="1" applyFill="1" applyBorder="1" applyProtection="1"/>
    <xf numFmtId="0" fontId="27" fillId="6" borderId="44" xfId="0" applyFont="1" applyFill="1" applyBorder="1" applyAlignment="1">
      <alignment horizontal="center" wrapText="1"/>
    </xf>
    <xf numFmtId="165" fontId="0" fillId="0" borderId="20" xfId="0" applyNumberFormat="1" applyFill="1" applyBorder="1" applyAlignment="1" applyProtection="1">
      <alignment horizontal="right"/>
      <protection locked="0"/>
    </xf>
    <xf numFmtId="165" fontId="0" fillId="0" borderId="36" xfId="0" applyNumberFormat="1" applyFill="1" applyBorder="1" applyAlignment="1" applyProtection="1">
      <alignment horizontal="right"/>
      <protection locked="0"/>
    </xf>
    <xf numFmtId="165" fontId="0" fillId="0" borderId="40" xfId="0" applyNumberFormat="1" applyFill="1" applyBorder="1" applyAlignment="1" applyProtection="1">
      <alignment horizontal="right"/>
      <protection locked="0"/>
    </xf>
    <xf numFmtId="0" fontId="48" fillId="15" borderId="0" xfId="0" applyFont="1" applyFill="1" applyAlignment="1" applyProtection="1">
      <alignment horizontal="center" wrapText="1"/>
      <protection locked="0"/>
    </xf>
    <xf numFmtId="0" fontId="48" fillId="15" borderId="6" xfId="0" applyFont="1" applyFill="1" applyBorder="1" applyAlignment="1" applyProtection="1">
      <alignment horizontal="center" wrapText="1"/>
      <protection locked="0"/>
    </xf>
    <xf numFmtId="0" fontId="48" fillId="15" borderId="44" xfId="0" applyFont="1" applyFill="1" applyBorder="1" applyAlignment="1" applyProtection="1">
      <alignment horizontal="center" wrapText="1"/>
      <protection locked="0"/>
    </xf>
    <xf numFmtId="0" fontId="27" fillId="6" borderId="0" xfId="0" applyFont="1" applyFill="1" applyAlignment="1">
      <alignment horizontal="center" vertical="center" wrapText="1"/>
    </xf>
    <xf numFmtId="0" fontId="27" fillId="6" borderId="6" xfId="0" applyFont="1" applyFill="1" applyBorder="1" applyAlignment="1">
      <alignment horizontal="center" vertical="center" wrapText="1"/>
    </xf>
    <xf numFmtId="0" fontId="7" fillId="0" borderId="0" xfId="0" applyFont="1" applyFill="1" applyAlignment="1">
      <alignment horizontal="left"/>
    </xf>
    <xf numFmtId="44" fontId="5" fillId="0" borderId="0" xfId="1" applyFont="1" applyFill="1" applyBorder="1" applyAlignment="1" applyProtection="1">
      <alignment horizontal="left"/>
      <protection locked="0"/>
    </xf>
    <xf numFmtId="0" fontId="9" fillId="22" borderId="0" xfId="0" applyFont="1" applyFill="1" applyBorder="1" applyAlignment="1">
      <alignment horizontal="center" wrapText="1"/>
    </xf>
    <xf numFmtId="0" fontId="9" fillId="22" borderId="6" xfId="0" applyFont="1" applyFill="1" applyBorder="1" applyAlignment="1">
      <alignment horizontal="center" wrapText="1"/>
    </xf>
    <xf numFmtId="0" fontId="4" fillId="0" borderId="1" xfId="0" applyFont="1" applyBorder="1" applyAlignment="1">
      <alignment horizontal="left" vertical="center"/>
    </xf>
    <xf numFmtId="0" fontId="4" fillId="0" borderId="5" xfId="0" applyFont="1" applyBorder="1" applyAlignment="1">
      <alignment horizontal="left" vertical="center"/>
    </xf>
    <xf numFmtId="0" fontId="4" fillId="0" borderId="14" xfId="0" applyFont="1" applyBorder="1" applyAlignment="1">
      <alignment horizontal="left" vertical="center"/>
    </xf>
    <xf numFmtId="0" fontId="2" fillId="6" borderId="8" xfId="0" applyFont="1" applyFill="1" applyBorder="1" applyAlignment="1">
      <alignment horizontal="left" vertical="center"/>
    </xf>
    <xf numFmtId="0" fontId="2" fillId="6" borderId="9" xfId="0" applyFont="1" applyFill="1" applyBorder="1" applyAlignment="1">
      <alignment horizontal="left" vertical="center"/>
    </xf>
    <xf numFmtId="49" fontId="13" fillId="0" borderId="33" xfId="0" applyNumberFormat="1" applyFont="1" applyBorder="1" applyAlignment="1">
      <alignment wrapText="1"/>
    </xf>
    <xf numFmtId="49" fontId="13" fillId="0" borderId="56" xfId="0" applyNumberFormat="1" applyFont="1" applyBorder="1" applyAlignment="1">
      <alignment wrapText="1"/>
    </xf>
    <xf numFmtId="49" fontId="13" fillId="0" borderId="36" xfId="0" applyNumberFormat="1" applyFont="1" applyBorder="1" applyAlignment="1">
      <alignment horizontal="center" wrapText="1"/>
    </xf>
    <xf numFmtId="44" fontId="13" fillId="0" borderId="36" xfId="1" applyFont="1" applyBorder="1" applyAlignment="1">
      <alignment horizontal="center" wrapText="1"/>
    </xf>
    <xf numFmtId="0" fontId="11" fillId="14" borderId="65" xfId="0" applyFont="1" applyFill="1" applyBorder="1" applyAlignment="1">
      <alignment horizontal="center" vertical="center" wrapText="1"/>
    </xf>
    <xf numFmtId="0" fontId="11" fillId="14" borderId="66" xfId="0" applyFont="1" applyFill="1" applyBorder="1" applyAlignment="1">
      <alignment horizontal="center" vertical="center" wrapText="1"/>
    </xf>
    <xf numFmtId="16" fontId="11" fillId="14" borderId="66" xfId="0" applyNumberFormat="1" applyFont="1" applyFill="1" applyBorder="1" applyAlignment="1">
      <alignment horizontal="center" vertical="center" wrapText="1"/>
    </xf>
    <xf numFmtId="44" fontId="11" fillId="14" borderId="67" xfId="1" applyFont="1" applyFill="1" applyBorder="1" applyAlignment="1">
      <alignment horizontal="center" vertical="center" wrapText="1"/>
    </xf>
    <xf numFmtId="49" fontId="13" fillId="0" borderId="36" xfId="0" applyNumberFormat="1" applyFont="1" applyBorder="1" applyAlignment="1">
      <alignment wrapText="1"/>
    </xf>
    <xf numFmtId="44" fontId="13" fillId="0" borderId="36" xfId="1" applyNumberFormat="1" applyFont="1" applyBorder="1" applyAlignment="1">
      <alignment horizontal="center" wrapText="1"/>
    </xf>
    <xf numFmtId="49" fontId="13" fillId="0" borderId="34" xfId="0" applyNumberFormat="1" applyFont="1" applyBorder="1" applyAlignment="1">
      <alignment wrapText="1"/>
    </xf>
    <xf numFmtId="0" fontId="11" fillId="14" borderId="64" xfId="0" applyFont="1" applyFill="1" applyBorder="1" applyAlignment="1">
      <alignment horizontal="center" vertical="center" wrapText="1"/>
    </xf>
    <xf numFmtId="44" fontId="11" fillId="14" borderId="66" xfId="1" applyFont="1" applyFill="1" applyBorder="1" applyAlignment="1">
      <alignment horizontal="center" vertical="center" wrapText="1"/>
    </xf>
    <xf numFmtId="0" fontId="11" fillId="14" borderId="67" xfId="0" applyFont="1" applyFill="1" applyBorder="1" applyAlignment="1">
      <alignment horizontal="center" vertical="center" wrapText="1"/>
    </xf>
    <xf numFmtId="49" fontId="0" fillId="0" borderId="33" xfId="0" applyNumberFormat="1" applyBorder="1" applyAlignment="1">
      <alignment vertical="center"/>
    </xf>
    <xf numFmtId="49" fontId="0" fillId="0" borderId="36" xfId="0" applyNumberFormat="1" applyBorder="1" applyAlignment="1">
      <alignment vertical="center"/>
    </xf>
    <xf numFmtId="49" fontId="0" fillId="0" borderId="36" xfId="0" applyNumberFormat="1" applyBorder="1" applyAlignment="1">
      <alignment horizontal="center" vertical="center"/>
    </xf>
    <xf numFmtId="44" fontId="0" fillId="0" borderId="36" xfId="0" applyNumberFormat="1" applyBorder="1" applyAlignment="1">
      <alignment horizontal="center" vertical="center"/>
    </xf>
    <xf numFmtId="49" fontId="0" fillId="0" borderId="43" xfId="0" applyNumberFormat="1" applyBorder="1" applyAlignment="1" applyProtection="1">
      <alignment horizontal="center" vertical="center"/>
      <protection locked="0"/>
    </xf>
    <xf numFmtId="49" fontId="0" fillId="0" borderId="43" xfId="0" applyNumberFormat="1" applyBorder="1" applyAlignment="1">
      <alignment horizontal="center" vertical="center"/>
    </xf>
    <xf numFmtId="49" fontId="2" fillId="0" borderId="34" xfId="0" applyNumberFormat="1" applyFont="1" applyBorder="1" applyAlignment="1">
      <alignment horizontal="center" vertical="center"/>
    </xf>
    <xf numFmtId="0" fontId="45" fillId="13" borderId="68" xfId="0" applyFont="1" applyFill="1" applyBorder="1" applyAlignment="1">
      <alignment horizontal="center" vertical="center" wrapText="1"/>
    </xf>
    <xf numFmtId="0" fontId="45" fillId="13" borderId="69" xfId="0" applyFont="1" applyFill="1" applyBorder="1" applyAlignment="1">
      <alignment horizontal="center" vertical="center" wrapText="1"/>
    </xf>
    <xf numFmtId="16" fontId="45" fillId="13" borderId="69" xfId="0" applyNumberFormat="1" applyFont="1" applyFill="1" applyBorder="1" applyAlignment="1">
      <alignment horizontal="center" vertical="center" wrapText="1"/>
    </xf>
    <xf numFmtId="0" fontId="45" fillId="13" borderId="70" xfId="0" applyFont="1" applyFill="1" applyBorder="1" applyAlignment="1">
      <alignment horizontal="center" vertical="center" wrapText="1"/>
    </xf>
    <xf numFmtId="0" fontId="45" fillId="13" borderId="71" xfId="0" applyFont="1" applyFill="1" applyBorder="1" applyAlignment="1">
      <alignment horizontal="center" vertical="center" wrapText="1"/>
    </xf>
    <xf numFmtId="0" fontId="45" fillId="13" borderId="72" xfId="0" applyFont="1" applyFill="1" applyBorder="1" applyAlignment="1">
      <alignment horizontal="center" vertical="center" wrapText="1"/>
    </xf>
    <xf numFmtId="0" fontId="0" fillId="0" borderId="33" xfId="0" applyBorder="1" applyAlignment="1">
      <alignment horizontal="center"/>
    </xf>
    <xf numFmtId="0" fontId="0" fillId="0" borderId="56" xfId="0" applyBorder="1"/>
    <xf numFmtId="0" fontId="0" fillId="0" borderId="36" xfId="0" applyBorder="1" applyAlignment="1">
      <alignment wrapText="1"/>
    </xf>
    <xf numFmtId="0" fontId="0" fillId="0" borderId="36" xfId="0" applyBorder="1" applyAlignment="1">
      <alignment horizontal="left"/>
    </xf>
    <xf numFmtId="0" fontId="0" fillId="0" borderId="36" xfId="0" applyBorder="1" applyAlignment="1">
      <alignment horizontal="center" wrapText="1"/>
    </xf>
    <xf numFmtId="164" fontId="0" fillId="0" borderId="36" xfId="0" applyNumberFormat="1" applyBorder="1" applyAlignment="1">
      <alignment horizontal="center"/>
    </xf>
    <xf numFmtId="167" fontId="0" fillId="0" borderId="36" xfId="0" applyNumberFormat="1" applyBorder="1" applyAlignment="1">
      <alignment horizontal="center"/>
    </xf>
    <xf numFmtId="2" fontId="0" fillId="0" borderId="36" xfId="0" applyNumberFormat="1" applyFill="1" applyBorder="1" applyAlignment="1">
      <alignment horizontal="center"/>
    </xf>
    <xf numFmtId="44" fontId="0" fillId="0" borderId="36" xfId="1" applyFont="1" applyFill="1" applyBorder="1" applyAlignment="1">
      <alignment horizontal="right"/>
    </xf>
    <xf numFmtId="0" fontId="2" fillId="13" borderId="68" xfId="0" applyFont="1" applyFill="1" applyBorder="1" applyAlignment="1">
      <alignment horizontal="center" vertical="center" wrapText="1"/>
    </xf>
    <xf numFmtId="0" fontId="2" fillId="13" borderId="69" xfId="0" applyFont="1" applyFill="1" applyBorder="1" applyAlignment="1">
      <alignment horizontal="center" vertical="center"/>
    </xf>
    <xf numFmtId="0" fontId="2" fillId="13" borderId="66" xfId="0" applyFont="1" applyFill="1" applyBorder="1" applyAlignment="1">
      <alignment horizontal="center" vertical="center"/>
    </xf>
    <xf numFmtId="0" fontId="2" fillId="13" borderId="66" xfId="0" applyFont="1" applyFill="1" applyBorder="1" applyAlignment="1">
      <alignment horizontal="center" vertical="center" wrapText="1"/>
    </xf>
    <xf numFmtId="0" fontId="2" fillId="22" borderId="66" xfId="0" applyFont="1" applyFill="1" applyBorder="1" applyAlignment="1">
      <alignment horizontal="center" vertical="center" wrapText="1"/>
    </xf>
    <xf numFmtId="168" fontId="43" fillId="15" borderId="66" xfId="0" applyNumberFormat="1" applyFont="1" applyFill="1" applyBorder="1" applyAlignment="1">
      <alignment horizontal="center" vertical="center"/>
    </xf>
    <xf numFmtId="168" fontId="43" fillId="13" borderId="66" xfId="0" applyNumberFormat="1" applyFont="1" applyFill="1" applyBorder="1" applyAlignment="1">
      <alignment horizontal="center" vertical="center"/>
    </xf>
    <xf numFmtId="0" fontId="2" fillId="13" borderId="67" xfId="0" applyFont="1" applyFill="1" applyBorder="1" applyAlignment="1">
      <alignment horizontal="center" vertical="center" wrapText="1"/>
    </xf>
    <xf numFmtId="49" fontId="0" fillId="15" borderId="33" xfId="0" applyNumberFormat="1" applyFill="1" applyBorder="1" applyProtection="1">
      <protection locked="0"/>
    </xf>
    <xf numFmtId="0" fontId="0" fillId="15" borderId="24" xfId="0" applyFill="1" applyBorder="1" applyProtection="1">
      <protection locked="0"/>
    </xf>
    <xf numFmtId="0" fontId="0" fillId="15" borderId="36" xfId="0" applyFill="1" applyBorder="1" applyProtection="1">
      <protection locked="0"/>
    </xf>
    <xf numFmtId="0" fontId="5" fillId="0" borderId="36" xfId="0" applyFont="1" applyBorder="1" applyProtection="1">
      <protection locked="0"/>
    </xf>
    <xf numFmtId="0" fontId="0" fillId="2" borderId="36" xfId="0" applyFill="1" applyBorder="1" applyAlignment="1" applyProtection="1">
      <alignment horizontal="center"/>
      <protection locked="0"/>
    </xf>
    <xf numFmtId="44" fontId="0" fillId="15" borderId="36" xfId="1" applyFont="1" applyFill="1" applyBorder="1" applyProtection="1">
      <protection locked="0"/>
    </xf>
    <xf numFmtId="44" fontId="0" fillId="0" borderId="36" xfId="0" applyNumberFormat="1" applyBorder="1" applyProtection="1">
      <protection locked="0"/>
    </xf>
    <xf numFmtId="44" fontId="0" fillId="2" borderId="34" xfId="0" applyNumberFormat="1" applyFill="1" applyBorder="1" applyProtection="1">
      <protection locked="0"/>
    </xf>
    <xf numFmtId="0" fontId="2" fillId="13" borderId="73" xfId="0" applyFont="1" applyFill="1" applyBorder="1" applyAlignment="1" applyProtection="1">
      <alignment vertical="center" wrapText="1"/>
      <protection locked="0"/>
    </xf>
    <xf numFmtId="0" fontId="2" fillId="13" borderId="73" xfId="0" applyFont="1" applyFill="1" applyBorder="1" applyAlignment="1" applyProtection="1">
      <alignment horizontal="center" vertical="center" wrapText="1"/>
      <protection locked="0"/>
    </xf>
    <xf numFmtId="168" fontId="9" fillId="15" borderId="73" xfId="0" applyNumberFormat="1" applyFont="1" applyFill="1" applyBorder="1" applyAlignment="1" applyProtection="1">
      <alignment horizontal="center" vertical="center"/>
      <protection locked="0"/>
    </xf>
    <xf numFmtId="168" fontId="9" fillId="13" borderId="73" xfId="0" applyNumberFormat="1" applyFont="1" applyFill="1" applyBorder="1" applyAlignment="1" applyProtection="1">
      <alignment horizontal="center" vertical="center"/>
      <protection locked="0"/>
    </xf>
    <xf numFmtId="0" fontId="3" fillId="13" borderId="66" xfId="0" applyFont="1" applyFill="1" applyBorder="1" applyAlignment="1" applyProtection="1">
      <alignment horizontal="center" vertical="center"/>
      <protection locked="0"/>
    </xf>
    <xf numFmtId="44" fontId="3" fillId="13" borderId="66" xfId="1" applyFont="1" applyFill="1" applyBorder="1" applyAlignment="1" applyProtection="1">
      <alignment vertical="center"/>
      <protection locked="0"/>
    </xf>
    <xf numFmtId="0" fontId="3" fillId="13" borderId="66" xfId="0" applyFont="1" applyFill="1" applyBorder="1" applyAlignment="1" applyProtection="1">
      <alignment horizontal="center" vertical="center" wrapText="1"/>
      <protection locked="0"/>
    </xf>
    <xf numFmtId="0" fontId="3" fillId="13" borderId="67" xfId="0" applyFont="1" applyFill="1" applyBorder="1" applyAlignment="1" applyProtection="1">
      <alignment horizontal="center" vertical="center"/>
      <protection locked="0"/>
    </xf>
    <xf numFmtId="0" fontId="6" fillId="17" borderId="39" xfId="0" applyFont="1" applyFill="1" applyBorder="1" applyAlignment="1">
      <alignment horizontal="center" vertical="center"/>
    </xf>
    <xf numFmtId="44" fontId="6" fillId="17" borderId="30" xfId="0" applyNumberFormat="1" applyFont="1" applyFill="1" applyBorder="1" applyAlignment="1">
      <alignment horizontal="right" vertical="center"/>
    </xf>
    <xf numFmtId="0" fontId="6" fillId="17" borderId="3" xfId="0" applyFont="1" applyFill="1" applyBorder="1" applyAlignment="1">
      <alignment horizontal="center" vertical="center"/>
    </xf>
    <xf numFmtId="44" fontId="6" fillId="17" borderId="10" xfId="0" applyNumberFormat="1" applyFont="1" applyFill="1" applyBorder="1" applyAlignment="1">
      <alignment horizontal="center" vertical="center"/>
    </xf>
    <xf numFmtId="0" fontId="6" fillId="17" borderId="12" xfId="0" applyFont="1" applyFill="1" applyBorder="1" applyAlignment="1">
      <alignment horizontal="center"/>
    </xf>
    <xf numFmtId="44" fontId="6" fillId="17" borderId="13" xfId="1" applyNumberFormat="1" applyFont="1" applyFill="1" applyBorder="1" applyAlignment="1">
      <alignment horizontal="center"/>
    </xf>
    <xf numFmtId="0" fontId="46" fillId="17" borderId="35" xfId="0" applyFont="1" applyFill="1" applyBorder="1"/>
    <xf numFmtId="0" fontId="45" fillId="17" borderId="69" xfId="0" applyFont="1" applyFill="1" applyBorder="1" applyAlignment="1">
      <alignment horizontal="center" vertical="center" wrapText="1"/>
    </xf>
    <xf numFmtId="44" fontId="46" fillId="17" borderId="36" xfId="0" applyNumberFormat="1" applyFont="1" applyFill="1" applyBorder="1"/>
    <xf numFmtId="44" fontId="46" fillId="17" borderId="38" xfId="0" applyNumberFormat="1" applyFont="1" applyFill="1" applyBorder="1"/>
    <xf numFmtId="167" fontId="4" fillId="17" borderId="3" xfId="0" applyNumberFormat="1" applyFont="1" applyFill="1" applyBorder="1" applyAlignment="1">
      <alignment horizontal="center"/>
    </xf>
    <xf numFmtId="44" fontId="4" fillId="17" borderId="10" xfId="0" applyNumberFormat="1" applyFont="1" applyFill="1" applyBorder="1" applyAlignment="1">
      <alignment horizontal="center"/>
    </xf>
  </cellXfs>
  <cellStyles count="5">
    <cellStyle name="Currency" xfId="1" builtinId="4"/>
    <cellStyle name="Hyperlink" xfId="2" builtinId="8"/>
    <cellStyle name="Normal" xfId="0" builtinId="0"/>
    <cellStyle name="Normal 3" xfId="4" xr:uid="{5E61F473-9A32-4C02-9326-75414B62DD28}"/>
    <cellStyle name="Percent" xfId="3" builtinId="5"/>
  </cellStyles>
  <dxfs count="0"/>
  <tableStyles count="0" defaultTableStyle="TableStyleMedium2" defaultPivotStyle="PivotStyleLight16"/>
  <colors>
    <mruColors>
      <color rgb="FFFFFF66"/>
      <color rgb="FFECD1CE"/>
      <color rgb="FFCCFF66"/>
      <color rgb="FFCC0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H15" lockText="1" noThreeD="1"/>
</file>

<file path=xl/ctrlProps/ctrlProp2.xml><?xml version="1.0" encoding="utf-8"?>
<formControlPr xmlns="http://schemas.microsoft.com/office/spreadsheetml/2009/9/main" objectType="CheckBox" checked="Checked" fmlaLink="H11" lockText="1"/>
</file>

<file path=xl/ctrlProps/ctrlProp3.xml><?xml version="1.0" encoding="utf-8"?>
<formControlPr xmlns="http://schemas.microsoft.com/office/spreadsheetml/2009/9/main" objectType="CheckBox" checked="Checked" fmlaLink="H12" lockText="1" noThreeD="1"/>
</file>

<file path=xl/ctrlProps/ctrlProp4.xml><?xml version="1.0" encoding="utf-8"?>
<formControlPr xmlns="http://schemas.microsoft.com/office/spreadsheetml/2009/9/main" objectType="CheckBox" fmlaLink="H13" lockText="1" noThreeD="1"/>
</file>

<file path=xl/ctrlProps/ctrlProp5.xml><?xml version="1.0" encoding="utf-8"?>
<formControlPr xmlns="http://schemas.microsoft.com/office/spreadsheetml/2009/9/main" objectType="CheckBox" fmlaLink="H1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99060</xdr:colOff>
          <xdr:row>14</xdr:row>
          <xdr:rowOff>99060</xdr:rowOff>
        </xdr:from>
        <xdr:to>
          <xdr:col>7</xdr:col>
          <xdr:colOff>883920</xdr:colOff>
          <xdr:row>14</xdr:row>
          <xdr:rowOff>579120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200-00001D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Apply to O.T.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10</xdr:row>
          <xdr:rowOff>220980</xdr:rowOff>
        </xdr:from>
        <xdr:to>
          <xdr:col>7</xdr:col>
          <xdr:colOff>876300</xdr:colOff>
          <xdr:row>10</xdr:row>
          <xdr:rowOff>457200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Apply to O.T.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xdr:row>
          <xdr:rowOff>213360</xdr:rowOff>
        </xdr:from>
        <xdr:to>
          <xdr:col>7</xdr:col>
          <xdr:colOff>861060</xdr:colOff>
          <xdr:row>11</xdr:row>
          <xdr:rowOff>457200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Apply to O.T.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12</xdr:row>
          <xdr:rowOff>213360</xdr:rowOff>
        </xdr:from>
        <xdr:to>
          <xdr:col>7</xdr:col>
          <xdr:colOff>876300</xdr:colOff>
          <xdr:row>12</xdr:row>
          <xdr:rowOff>457200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Apply to O.T.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13</xdr:row>
          <xdr:rowOff>236220</xdr:rowOff>
        </xdr:from>
        <xdr:to>
          <xdr:col>7</xdr:col>
          <xdr:colOff>899160</xdr:colOff>
          <xdr:row>13</xdr:row>
          <xdr:rowOff>480060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Apply to O.T.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9</xdr:col>
      <xdr:colOff>95250</xdr:colOff>
      <xdr:row>0</xdr:row>
      <xdr:rowOff>19050</xdr:rowOff>
    </xdr:from>
    <xdr:ext cx="2930749" cy="1027019"/>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91675" y="19050"/>
          <a:ext cx="2930749" cy="1027019"/>
        </a:xfrm>
        <a:prstGeom prst="rect">
          <a:avLst/>
        </a:prstGeom>
        <a:ln>
          <a:noFill/>
        </a:ln>
        <a:effectLst>
          <a:outerShdw blurRad="292100" dist="25400" dir="2700000" sx="96000" sy="96000" algn="tl" rotWithShape="0">
            <a:srgbClr val="333333">
              <a:alpha val="65000"/>
            </a:srgbClr>
          </a:outerShdw>
        </a:effec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6381-3C57-4D07-A68C-CD7582858FA2}">
  <sheetPr>
    <tabColor theme="9" tint="0.39997558519241921"/>
  </sheetPr>
  <dimension ref="B1:E29"/>
  <sheetViews>
    <sheetView showGridLines="0" tabSelected="1" topLeftCell="A3" workbookViewId="0">
      <selection activeCell="E9" sqref="E9"/>
    </sheetView>
  </sheetViews>
  <sheetFormatPr defaultRowHeight="14.4"/>
  <cols>
    <col min="1" max="1" width="4.6640625" customWidth="1"/>
    <col min="2" max="2" width="31.109375" customWidth="1"/>
    <col min="3" max="3" width="21.44140625" customWidth="1"/>
    <col min="4" max="4" width="13.5546875" customWidth="1"/>
  </cols>
  <sheetData>
    <row r="1" spans="2:5" ht="15" thickBot="1"/>
    <row r="2" spans="2:5">
      <c r="B2" s="440" t="s">
        <v>0</v>
      </c>
      <c r="C2" s="441"/>
      <c r="D2" s="442"/>
    </row>
    <row r="3" spans="2:5" ht="15" thickBot="1">
      <c r="B3" s="443" t="s">
        <v>1538</v>
      </c>
      <c r="C3" s="444"/>
      <c r="D3" s="445"/>
    </row>
    <row r="4" spans="2:5" ht="15" thickBot="1">
      <c r="B4" s="113"/>
      <c r="C4" s="112"/>
      <c r="D4" s="112"/>
    </row>
    <row r="5" spans="2:5" ht="15" thickBot="1">
      <c r="B5" s="114" t="s">
        <v>1539</v>
      </c>
      <c r="C5" s="112"/>
      <c r="D5" s="112"/>
    </row>
    <row r="6" spans="2:5" ht="15" thickBot="1">
      <c r="B6" s="112"/>
      <c r="C6" s="112"/>
      <c r="D6" s="112"/>
    </row>
    <row r="7" spans="2:5" ht="15" thickBot="1">
      <c r="B7" s="255" t="s">
        <v>1</v>
      </c>
      <c r="C7" s="256"/>
      <c r="D7" s="435" t="s">
        <v>2</v>
      </c>
    </row>
    <row r="8" spans="2:5">
      <c r="B8" s="115" t="s">
        <v>4</v>
      </c>
      <c r="C8" s="116"/>
      <c r="D8" s="436">
        <f>'FA LABOR'!CJ106</f>
        <v>0</v>
      </c>
      <c r="E8" s="457" t="s">
        <v>1551</v>
      </c>
    </row>
    <row r="9" spans="2:5">
      <c r="B9" s="117" t="s">
        <v>5</v>
      </c>
      <c r="C9" s="118"/>
      <c r="D9" s="436">
        <f>'FA LABOR'!CJ107</f>
        <v>0</v>
      </c>
    </row>
    <row r="10" spans="2:5">
      <c r="B10" s="117" t="s">
        <v>6</v>
      </c>
      <c r="C10" s="118"/>
      <c r="D10" s="436">
        <f>'FA LABOR'!CJ108</f>
        <v>0</v>
      </c>
    </row>
    <row r="11" spans="2:5">
      <c r="B11" s="119" t="s">
        <v>7</v>
      </c>
      <c r="C11" s="120"/>
      <c r="D11" s="437">
        <f>'FA Equipment'!X32</f>
        <v>0</v>
      </c>
    </row>
    <row r="12" spans="2:5">
      <c r="B12" s="119" t="s">
        <v>561</v>
      </c>
      <c r="C12" s="120"/>
      <c r="D12" s="437">
        <f>'Supplies-Materials'!J143</f>
        <v>0</v>
      </c>
    </row>
    <row r="13" spans="2:5">
      <c r="B13" s="119" t="s">
        <v>8</v>
      </c>
      <c r="C13" s="120"/>
      <c r="D13" s="437">
        <f>'Rental Equipment'!F59</f>
        <v>0</v>
      </c>
    </row>
    <row r="14" spans="2:5">
      <c r="B14" s="119" t="s">
        <v>9</v>
      </c>
      <c r="C14" s="120"/>
      <c r="D14" s="437">
        <f>'Contract Services'!F49</f>
        <v>0</v>
      </c>
    </row>
    <row r="15" spans="2:5" ht="15" thickBot="1">
      <c r="B15" s="121"/>
      <c r="C15" s="122"/>
      <c r="D15" s="438"/>
    </row>
    <row r="16" spans="2:5" ht="15" thickBot="1">
      <c r="B16" s="123" t="s">
        <v>10</v>
      </c>
      <c r="C16" s="124"/>
      <c r="D16" s="439">
        <f>SUM(D8:D15)</f>
        <v>0</v>
      </c>
    </row>
    <row r="17" spans="2:4">
      <c r="B17" s="125"/>
      <c r="C17" s="112"/>
      <c r="D17" s="233"/>
    </row>
    <row r="18" spans="2:4" ht="15" thickBot="1">
      <c r="B18" s="112"/>
      <c r="C18" s="112"/>
    </row>
    <row r="19" spans="2:4" ht="15" thickBot="1">
      <c r="B19" s="255" t="s">
        <v>11</v>
      </c>
      <c r="C19" s="256"/>
      <c r="D19" s="430" t="s">
        <v>2</v>
      </c>
    </row>
    <row r="20" spans="2:4">
      <c r="B20" s="117" t="s">
        <v>560</v>
      </c>
      <c r="C20" s="126"/>
      <c r="D20" s="431">
        <f>'Applicant  Estimates'!E50</f>
        <v>0</v>
      </c>
    </row>
    <row r="21" spans="2:4">
      <c r="B21" s="119"/>
      <c r="C21" s="127"/>
      <c r="D21" s="432"/>
    </row>
    <row r="22" spans="2:4" ht="15" thickBot="1">
      <c r="B22" s="128"/>
      <c r="C22" s="129"/>
      <c r="D22" s="433"/>
    </row>
    <row r="23" spans="2:4" ht="15" thickBot="1">
      <c r="B23" s="130" t="s">
        <v>10</v>
      </c>
      <c r="C23" s="131"/>
      <c r="D23" s="434">
        <f>SUM(D20:D22)</f>
        <v>0</v>
      </c>
    </row>
    <row r="24" spans="2:4">
      <c r="B24" s="125"/>
      <c r="C24" s="112"/>
      <c r="D24" s="234"/>
    </row>
    <row r="25" spans="2:4" ht="15" thickBot="1">
      <c r="B25" s="132"/>
      <c r="C25" s="112"/>
      <c r="D25" s="235"/>
    </row>
    <row r="26" spans="2:4" ht="15" thickBot="1">
      <c r="B26" s="133" t="s">
        <v>1540</v>
      </c>
      <c r="C26" s="134"/>
      <c r="D26" s="446">
        <f>D16+D23</f>
        <v>0</v>
      </c>
    </row>
    <row r="27" spans="2:4" ht="15" hidden="1" thickBot="1">
      <c r="B27" s="138" t="s">
        <v>12</v>
      </c>
      <c r="C27" s="139"/>
      <c r="D27" s="140">
        <f>E16+E23</f>
        <v>0</v>
      </c>
    </row>
    <row r="28" spans="2:4" ht="15" hidden="1" thickBot="1">
      <c r="B28" s="141" t="s">
        <v>13</v>
      </c>
      <c r="C28" s="142"/>
      <c r="D28" s="143">
        <f>ROUND(SUM(D26-D27),2)</f>
        <v>0</v>
      </c>
    </row>
    <row r="29" spans="2:4">
      <c r="B29" s="135"/>
      <c r="C29" s="136"/>
      <c r="D29" s="137"/>
    </row>
  </sheetData>
  <sheetProtection formatCells="0"/>
  <mergeCells count="4">
    <mergeCell ref="B2:D2"/>
    <mergeCell ref="B3:D3"/>
    <mergeCell ref="B7:C7"/>
    <mergeCell ref="B19:C1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sheetPr>
  <dimension ref="A1:J51"/>
  <sheetViews>
    <sheetView showGridLines="0" topLeftCell="A10" workbookViewId="0">
      <selection activeCell="A11" sqref="A11"/>
    </sheetView>
  </sheetViews>
  <sheetFormatPr defaultRowHeight="14.4" outlineLevelCol="1"/>
  <cols>
    <col min="1" max="1" width="38.6640625" customWidth="1"/>
    <col min="2" max="2" width="36.33203125" customWidth="1"/>
    <col min="3" max="3" width="9.6640625" style="5" customWidth="1"/>
    <col min="4" max="4" width="11.33203125" style="5" customWidth="1"/>
    <col min="5" max="5" width="17.33203125" style="5" customWidth="1"/>
    <col min="6" max="6" width="17.33203125" style="5" hidden="1" customWidth="1" outlineLevel="1"/>
    <col min="7" max="7" width="35.5546875" style="5" customWidth="1" collapsed="1"/>
    <col min="8" max="8" width="30.6640625" style="5" customWidth="1"/>
    <col min="9" max="9" width="24.6640625" hidden="1" customWidth="1"/>
    <col min="10" max="10" width="25.44140625" hidden="1" customWidth="1"/>
  </cols>
  <sheetData>
    <row r="1" spans="1:10" ht="17.399999999999999">
      <c r="A1" s="72" t="s">
        <v>96</v>
      </c>
    </row>
    <row r="2" spans="1:10" ht="16.2" thickBot="1">
      <c r="A2" s="98" t="e">
        <f>#REF!</f>
        <v>#REF!</v>
      </c>
    </row>
    <row r="3" spans="1:10" ht="29.4" thickBot="1">
      <c r="A3" s="170" t="s">
        <v>97</v>
      </c>
      <c r="B3" s="171" t="s">
        <v>98</v>
      </c>
      <c r="C3" s="171" t="s">
        <v>68</v>
      </c>
      <c r="D3" s="171" t="s">
        <v>69</v>
      </c>
      <c r="E3" s="174" t="s">
        <v>77</v>
      </c>
      <c r="F3" s="168" t="s">
        <v>71</v>
      </c>
      <c r="G3" s="172" t="s">
        <v>73</v>
      </c>
      <c r="H3" s="173" t="s">
        <v>62</v>
      </c>
      <c r="I3" s="166" t="s">
        <v>63</v>
      </c>
      <c r="J3" s="169" t="s">
        <v>64</v>
      </c>
    </row>
    <row r="4" spans="1:10">
      <c r="A4" s="18"/>
      <c r="B4" s="65"/>
      <c r="C4" s="66"/>
      <c r="D4" s="66"/>
      <c r="E4" s="99">
        <f>C4*D4</f>
        <v>0</v>
      </c>
      <c r="F4" s="101"/>
      <c r="G4" s="68"/>
      <c r="H4" s="88"/>
      <c r="I4" s="107"/>
      <c r="J4" s="19"/>
    </row>
    <row r="5" spans="1:10">
      <c r="A5" s="18"/>
      <c r="B5" s="65"/>
      <c r="C5" s="66"/>
      <c r="D5" s="66"/>
      <c r="E5" s="99">
        <f t="shared" ref="E5:E40" si="0">C5*D5</f>
        <v>0</v>
      </c>
      <c r="F5" s="101"/>
      <c r="G5" s="68"/>
      <c r="H5" s="88"/>
      <c r="I5" s="107"/>
      <c r="J5" s="19"/>
    </row>
    <row r="6" spans="1:10">
      <c r="A6" s="18"/>
      <c r="B6" s="65"/>
      <c r="C6" s="66"/>
      <c r="D6" s="66"/>
      <c r="E6" s="99">
        <f t="shared" si="0"/>
        <v>0</v>
      </c>
      <c r="F6" s="101"/>
      <c r="G6" s="68"/>
      <c r="H6" s="88"/>
      <c r="I6" s="107"/>
      <c r="J6" s="19"/>
    </row>
    <row r="7" spans="1:10">
      <c r="A7" s="18"/>
      <c r="B7" s="65"/>
      <c r="C7" s="66"/>
      <c r="D7" s="66"/>
      <c r="E7" s="99">
        <f t="shared" si="0"/>
        <v>0</v>
      </c>
      <c r="F7" s="101"/>
      <c r="G7" s="68"/>
      <c r="H7" s="88"/>
      <c r="I7" s="107"/>
      <c r="J7" s="19"/>
    </row>
    <row r="8" spans="1:10">
      <c r="A8" s="18"/>
      <c r="B8" s="65"/>
      <c r="C8" s="66"/>
      <c r="D8" s="66"/>
      <c r="E8" s="99">
        <f t="shared" si="0"/>
        <v>0</v>
      </c>
      <c r="F8" s="101"/>
      <c r="G8" s="68"/>
      <c r="H8" s="88"/>
      <c r="I8" s="107"/>
      <c r="J8" s="19"/>
    </row>
    <row r="9" spans="1:10">
      <c r="A9" s="18"/>
      <c r="B9" s="65"/>
      <c r="C9" s="66"/>
      <c r="D9" s="66"/>
      <c r="E9" s="99">
        <f t="shared" si="0"/>
        <v>0</v>
      </c>
      <c r="F9" s="101"/>
      <c r="G9" s="68"/>
      <c r="H9" s="88"/>
      <c r="I9" s="107"/>
      <c r="J9" s="19"/>
    </row>
    <row r="10" spans="1:10">
      <c r="A10" s="18"/>
      <c r="B10" s="65"/>
      <c r="C10" s="66"/>
      <c r="D10" s="66"/>
      <c r="E10" s="99">
        <f t="shared" si="0"/>
        <v>0</v>
      </c>
      <c r="F10" s="101"/>
      <c r="G10" s="68"/>
      <c r="H10" s="88"/>
      <c r="I10" s="107"/>
      <c r="J10" s="19"/>
    </row>
    <row r="11" spans="1:10">
      <c r="A11" s="18"/>
      <c r="B11" s="65"/>
      <c r="C11" s="66"/>
      <c r="D11" s="66"/>
      <c r="E11" s="99">
        <f t="shared" si="0"/>
        <v>0</v>
      </c>
      <c r="F11" s="101"/>
      <c r="G11" s="68"/>
      <c r="H11" s="88"/>
      <c r="I11" s="107"/>
      <c r="J11" s="19"/>
    </row>
    <row r="12" spans="1:10">
      <c r="A12" s="18"/>
      <c r="B12" s="65"/>
      <c r="C12" s="66"/>
      <c r="D12" s="66"/>
      <c r="E12" s="99">
        <f t="shared" si="0"/>
        <v>0</v>
      </c>
      <c r="F12" s="101"/>
      <c r="G12" s="68"/>
      <c r="H12" s="88"/>
      <c r="I12" s="107"/>
      <c r="J12" s="19"/>
    </row>
    <row r="13" spans="1:10">
      <c r="A13" s="18"/>
      <c r="B13" s="65"/>
      <c r="C13" s="66"/>
      <c r="D13" s="66"/>
      <c r="E13" s="99">
        <f t="shared" si="0"/>
        <v>0</v>
      </c>
      <c r="F13" s="101"/>
      <c r="G13" s="68"/>
      <c r="H13" s="88"/>
      <c r="I13" s="107"/>
      <c r="J13" s="19"/>
    </row>
    <row r="14" spans="1:10">
      <c r="A14" s="18"/>
      <c r="B14" s="65"/>
      <c r="C14" s="66"/>
      <c r="D14" s="66"/>
      <c r="E14" s="99">
        <f t="shared" si="0"/>
        <v>0</v>
      </c>
      <c r="F14" s="101"/>
      <c r="G14" s="68"/>
      <c r="H14" s="88"/>
      <c r="I14" s="107"/>
      <c r="J14" s="19"/>
    </row>
    <row r="15" spans="1:10">
      <c r="A15" s="18"/>
      <c r="B15" s="65"/>
      <c r="C15" s="66"/>
      <c r="D15" s="66"/>
      <c r="E15" s="99">
        <f t="shared" si="0"/>
        <v>0</v>
      </c>
      <c r="F15" s="101"/>
      <c r="G15" s="68"/>
      <c r="H15" s="88"/>
      <c r="I15" s="107"/>
      <c r="J15" s="19"/>
    </row>
    <row r="16" spans="1:10">
      <c r="A16" s="18"/>
      <c r="B16" s="65"/>
      <c r="C16" s="66"/>
      <c r="D16" s="66"/>
      <c r="E16" s="99">
        <f t="shared" si="0"/>
        <v>0</v>
      </c>
      <c r="F16" s="101"/>
      <c r="G16" s="68"/>
      <c r="H16" s="88"/>
      <c r="I16" s="107"/>
      <c r="J16" s="19"/>
    </row>
    <row r="17" spans="1:10">
      <c r="A17" s="18"/>
      <c r="B17" s="65"/>
      <c r="C17" s="66"/>
      <c r="D17" s="66"/>
      <c r="E17" s="99">
        <f t="shared" si="0"/>
        <v>0</v>
      </c>
      <c r="F17" s="101"/>
      <c r="G17" s="68"/>
      <c r="H17" s="88"/>
      <c r="I17" s="107"/>
      <c r="J17" s="19"/>
    </row>
    <row r="18" spans="1:10">
      <c r="A18" s="18"/>
      <c r="B18" s="65"/>
      <c r="C18" s="66"/>
      <c r="D18" s="66"/>
      <c r="E18" s="99">
        <f t="shared" si="0"/>
        <v>0</v>
      </c>
      <c r="F18" s="101"/>
      <c r="G18" s="68"/>
      <c r="H18" s="88"/>
      <c r="I18" s="107"/>
      <c r="J18" s="19"/>
    </row>
    <row r="19" spans="1:10">
      <c r="A19" s="18"/>
      <c r="B19" s="65"/>
      <c r="C19" s="66"/>
      <c r="D19" s="66"/>
      <c r="E19" s="99">
        <f t="shared" si="0"/>
        <v>0</v>
      </c>
      <c r="F19" s="101"/>
      <c r="G19" s="68"/>
      <c r="H19" s="88"/>
      <c r="I19" s="107"/>
      <c r="J19" s="19"/>
    </row>
    <row r="20" spans="1:10">
      <c r="A20" s="18"/>
      <c r="B20" s="65"/>
      <c r="C20" s="66"/>
      <c r="D20" s="66"/>
      <c r="E20" s="99">
        <f t="shared" si="0"/>
        <v>0</v>
      </c>
      <c r="F20" s="101"/>
      <c r="G20" s="68"/>
      <c r="H20" s="88"/>
      <c r="I20" s="107"/>
      <c r="J20" s="19"/>
    </row>
    <row r="21" spans="1:10">
      <c r="A21" s="18"/>
      <c r="B21" s="65"/>
      <c r="C21" s="66"/>
      <c r="D21" s="66"/>
      <c r="E21" s="99">
        <f t="shared" si="0"/>
        <v>0</v>
      </c>
      <c r="F21" s="101"/>
      <c r="G21" s="68"/>
      <c r="H21" s="88"/>
      <c r="I21" s="107"/>
      <c r="J21" s="19"/>
    </row>
    <row r="22" spans="1:10">
      <c r="A22" s="18"/>
      <c r="B22" s="65"/>
      <c r="C22" s="66"/>
      <c r="D22" s="66"/>
      <c r="E22" s="99">
        <f t="shared" si="0"/>
        <v>0</v>
      </c>
      <c r="F22" s="101"/>
      <c r="G22" s="68"/>
      <c r="H22" s="88"/>
      <c r="I22" s="107"/>
      <c r="J22" s="19"/>
    </row>
    <row r="23" spans="1:10">
      <c r="A23" s="18"/>
      <c r="B23" s="65"/>
      <c r="C23" s="66"/>
      <c r="D23" s="66"/>
      <c r="E23" s="99">
        <f t="shared" si="0"/>
        <v>0</v>
      </c>
      <c r="F23" s="101"/>
      <c r="G23" s="68"/>
      <c r="H23" s="88"/>
      <c r="I23" s="107"/>
      <c r="J23" s="19"/>
    </row>
    <row r="24" spans="1:10">
      <c r="A24" s="18"/>
      <c r="B24" s="65"/>
      <c r="C24" s="66"/>
      <c r="D24" s="66"/>
      <c r="E24" s="99">
        <f t="shared" si="0"/>
        <v>0</v>
      </c>
      <c r="F24" s="101"/>
      <c r="G24" s="68"/>
      <c r="H24" s="88"/>
      <c r="I24" s="107"/>
      <c r="J24" s="19"/>
    </row>
    <row r="25" spans="1:10">
      <c r="A25" s="18"/>
      <c r="B25" s="65"/>
      <c r="C25" s="66"/>
      <c r="D25" s="66"/>
      <c r="E25" s="99">
        <f t="shared" si="0"/>
        <v>0</v>
      </c>
      <c r="F25" s="101"/>
      <c r="G25" s="68"/>
      <c r="H25" s="88"/>
      <c r="I25" s="107"/>
      <c r="J25" s="19"/>
    </row>
    <row r="26" spans="1:10">
      <c r="A26" s="18"/>
      <c r="B26" s="65"/>
      <c r="C26" s="66"/>
      <c r="D26" s="66"/>
      <c r="E26" s="99">
        <f t="shared" si="0"/>
        <v>0</v>
      </c>
      <c r="F26" s="101"/>
      <c r="G26" s="68"/>
      <c r="H26" s="88"/>
      <c r="I26" s="107"/>
      <c r="J26" s="19"/>
    </row>
    <row r="27" spans="1:10">
      <c r="A27" s="18"/>
      <c r="B27" s="65"/>
      <c r="C27" s="66"/>
      <c r="D27" s="66"/>
      <c r="E27" s="99">
        <f t="shared" si="0"/>
        <v>0</v>
      </c>
      <c r="F27" s="101"/>
      <c r="G27" s="68"/>
      <c r="H27" s="88"/>
      <c r="I27" s="107"/>
      <c r="J27" s="19"/>
    </row>
    <row r="28" spans="1:10">
      <c r="A28" s="18"/>
      <c r="B28" s="65"/>
      <c r="C28" s="66"/>
      <c r="D28" s="66"/>
      <c r="E28" s="99">
        <f t="shared" si="0"/>
        <v>0</v>
      </c>
      <c r="F28" s="101"/>
      <c r="G28" s="68"/>
      <c r="H28" s="88"/>
      <c r="I28" s="107"/>
      <c r="J28" s="19"/>
    </row>
    <row r="29" spans="1:10">
      <c r="A29" s="18"/>
      <c r="B29" s="65"/>
      <c r="C29" s="66"/>
      <c r="D29" s="66"/>
      <c r="E29" s="99">
        <f t="shared" si="0"/>
        <v>0</v>
      </c>
      <c r="F29" s="101"/>
      <c r="G29" s="68"/>
      <c r="H29" s="88"/>
      <c r="I29" s="107"/>
      <c r="J29" s="19"/>
    </row>
    <row r="30" spans="1:10">
      <c r="A30" s="18"/>
      <c r="B30" s="65"/>
      <c r="C30" s="66"/>
      <c r="D30" s="66"/>
      <c r="E30" s="99">
        <f t="shared" si="0"/>
        <v>0</v>
      </c>
      <c r="F30" s="101"/>
      <c r="G30" s="68"/>
      <c r="H30" s="88"/>
      <c r="I30" s="107"/>
      <c r="J30" s="19"/>
    </row>
    <row r="31" spans="1:10">
      <c r="A31" s="18"/>
      <c r="B31" s="65"/>
      <c r="C31" s="66"/>
      <c r="D31" s="66"/>
      <c r="E31" s="99">
        <f t="shared" si="0"/>
        <v>0</v>
      </c>
      <c r="F31" s="101"/>
      <c r="G31" s="68"/>
      <c r="H31" s="88"/>
      <c r="I31" s="107"/>
      <c r="J31" s="19"/>
    </row>
    <row r="32" spans="1:10">
      <c r="A32" s="18"/>
      <c r="B32" s="65"/>
      <c r="C32" s="66"/>
      <c r="D32" s="66"/>
      <c r="E32" s="99">
        <f t="shared" si="0"/>
        <v>0</v>
      </c>
      <c r="F32" s="101"/>
      <c r="G32" s="68"/>
      <c r="H32" s="88"/>
      <c r="I32" s="107"/>
      <c r="J32" s="19"/>
    </row>
    <row r="33" spans="1:10">
      <c r="A33" s="18"/>
      <c r="B33" s="65"/>
      <c r="C33" s="66"/>
      <c r="D33" s="66"/>
      <c r="E33" s="99">
        <f t="shared" si="0"/>
        <v>0</v>
      </c>
      <c r="F33" s="101"/>
      <c r="G33" s="68"/>
      <c r="H33" s="88"/>
      <c r="I33" s="107"/>
      <c r="J33" s="19"/>
    </row>
    <row r="34" spans="1:10">
      <c r="A34" s="18"/>
      <c r="B34" s="65"/>
      <c r="C34" s="66"/>
      <c r="D34" s="66"/>
      <c r="E34" s="99">
        <f t="shared" si="0"/>
        <v>0</v>
      </c>
      <c r="F34" s="101"/>
      <c r="G34" s="68"/>
      <c r="H34" s="88"/>
      <c r="I34" s="107"/>
      <c r="J34" s="19"/>
    </row>
    <row r="35" spans="1:10">
      <c r="A35" s="18"/>
      <c r="B35" s="65"/>
      <c r="C35" s="66"/>
      <c r="D35" s="66"/>
      <c r="E35" s="99">
        <f t="shared" si="0"/>
        <v>0</v>
      </c>
      <c r="F35" s="101"/>
      <c r="G35" s="68"/>
      <c r="H35" s="88"/>
      <c r="I35" s="107"/>
      <c r="J35" s="19"/>
    </row>
    <row r="36" spans="1:10">
      <c r="A36" s="18"/>
      <c r="B36" s="65"/>
      <c r="C36" s="66"/>
      <c r="D36" s="66"/>
      <c r="E36" s="99">
        <f t="shared" si="0"/>
        <v>0</v>
      </c>
      <c r="F36" s="101"/>
      <c r="G36" s="68"/>
      <c r="H36" s="88"/>
      <c r="I36" s="107"/>
      <c r="J36" s="19"/>
    </row>
    <row r="37" spans="1:10">
      <c r="A37" s="18"/>
      <c r="B37" s="65"/>
      <c r="C37" s="66"/>
      <c r="D37" s="66"/>
      <c r="E37" s="99">
        <f t="shared" si="0"/>
        <v>0</v>
      </c>
      <c r="F37" s="101"/>
      <c r="G37" s="68"/>
      <c r="H37" s="88"/>
      <c r="I37" s="107"/>
      <c r="J37" s="19"/>
    </row>
    <row r="38" spans="1:10">
      <c r="A38" s="18"/>
      <c r="B38" s="65"/>
      <c r="C38" s="66"/>
      <c r="D38" s="66"/>
      <c r="E38" s="99">
        <f t="shared" si="0"/>
        <v>0</v>
      </c>
      <c r="F38" s="101"/>
      <c r="G38" s="68"/>
      <c r="H38" s="88"/>
      <c r="I38" s="107"/>
      <c r="J38" s="19"/>
    </row>
    <row r="39" spans="1:10">
      <c r="A39" s="18"/>
      <c r="B39" s="65"/>
      <c r="C39" s="66"/>
      <c r="D39" s="66"/>
      <c r="E39" s="99">
        <f t="shared" si="0"/>
        <v>0</v>
      </c>
      <c r="F39" s="101"/>
      <c r="G39" s="68"/>
      <c r="H39" s="88"/>
      <c r="I39" s="107"/>
      <c r="J39" s="19"/>
    </row>
    <row r="40" spans="1:10">
      <c r="A40" s="18"/>
      <c r="B40" s="65"/>
      <c r="C40" s="66"/>
      <c r="D40" s="66"/>
      <c r="E40" s="99">
        <f t="shared" si="0"/>
        <v>0</v>
      </c>
      <c r="F40" s="101"/>
      <c r="G40" s="68"/>
      <c r="H40" s="88"/>
      <c r="I40" s="107"/>
      <c r="J40" s="19"/>
    </row>
    <row r="41" spans="1:10">
      <c r="A41" s="18"/>
      <c r="B41" s="65"/>
      <c r="C41" s="66"/>
      <c r="D41" s="66"/>
      <c r="E41" s="99">
        <f t="shared" ref="E41:E49" si="1">C41*D41</f>
        <v>0</v>
      </c>
      <c r="F41" s="101"/>
      <c r="G41" s="68"/>
      <c r="H41" s="88"/>
      <c r="I41" s="18"/>
      <c r="J41" s="19"/>
    </row>
    <row r="42" spans="1:10">
      <c r="A42" s="18"/>
      <c r="B42" s="65"/>
      <c r="C42" s="66"/>
      <c r="D42" s="66"/>
      <c r="E42" s="99">
        <f t="shared" si="1"/>
        <v>0</v>
      </c>
      <c r="F42" s="101"/>
      <c r="G42" s="68"/>
      <c r="H42" s="88"/>
      <c r="I42" s="18"/>
      <c r="J42" s="19"/>
    </row>
    <row r="43" spans="1:10">
      <c r="A43" s="18"/>
      <c r="B43" s="65"/>
      <c r="C43" s="66"/>
      <c r="D43" s="66"/>
      <c r="E43" s="99">
        <f t="shared" si="1"/>
        <v>0</v>
      </c>
      <c r="F43" s="101"/>
      <c r="G43" s="68"/>
      <c r="H43" s="88"/>
      <c r="I43" s="18"/>
      <c r="J43" s="19"/>
    </row>
    <row r="44" spans="1:10">
      <c r="A44" s="18"/>
      <c r="B44" s="65"/>
      <c r="C44" s="66"/>
      <c r="D44" s="66"/>
      <c r="E44" s="99">
        <f t="shared" si="1"/>
        <v>0</v>
      </c>
      <c r="F44" s="101"/>
      <c r="G44" s="68"/>
      <c r="H44" s="88"/>
      <c r="I44" s="18"/>
      <c r="J44" s="19"/>
    </row>
    <row r="45" spans="1:10">
      <c r="A45" s="18"/>
      <c r="B45" s="65"/>
      <c r="C45" s="66"/>
      <c r="D45" s="66"/>
      <c r="E45" s="99">
        <f t="shared" si="1"/>
        <v>0</v>
      </c>
      <c r="F45" s="101"/>
      <c r="G45" s="68"/>
      <c r="H45" s="88"/>
      <c r="I45" s="18"/>
      <c r="J45" s="19"/>
    </row>
    <row r="46" spans="1:10">
      <c r="A46" s="18"/>
      <c r="B46" s="65"/>
      <c r="C46" s="66"/>
      <c r="D46" s="66"/>
      <c r="E46" s="99">
        <f t="shared" si="1"/>
        <v>0</v>
      </c>
      <c r="F46" s="101"/>
      <c r="G46" s="68"/>
      <c r="H46" s="88"/>
      <c r="I46" s="18"/>
      <c r="J46" s="19"/>
    </row>
    <row r="47" spans="1:10">
      <c r="A47" s="18"/>
      <c r="B47" s="65"/>
      <c r="C47" s="66"/>
      <c r="D47" s="66"/>
      <c r="E47" s="99">
        <f t="shared" si="1"/>
        <v>0</v>
      </c>
      <c r="F47" s="101"/>
      <c r="G47" s="68"/>
      <c r="H47" s="88"/>
      <c r="I47" s="18"/>
      <c r="J47" s="19"/>
    </row>
    <row r="48" spans="1:10">
      <c r="A48" s="18"/>
      <c r="B48" s="65"/>
      <c r="C48" s="66"/>
      <c r="D48" s="66"/>
      <c r="E48" s="99">
        <f t="shared" si="1"/>
        <v>0</v>
      </c>
      <c r="F48" s="101"/>
      <c r="G48" s="68"/>
      <c r="H48" s="88"/>
      <c r="I48" s="18"/>
      <c r="J48" s="19"/>
    </row>
    <row r="49" spans="1:10" ht="15" thickBot="1">
      <c r="A49" s="18"/>
      <c r="B49" s="69"/>
      <c r="C49" s="66"/>
      <c r="D49" s="66"/>
      <c r="E49" s="99">
        <f t="shared" si="1"/>
        <v>0</v>
      </c>
      <c r="F49" s="101"/>
      <c r="G49" s="68"/>
      <c r="H49" s="48"/>
      <c r="I49" s="20"/>
      <c r="J49" s="41"/>
    </row>
    <row r="50" spans="1:10" ht="18.600000000000001" thickBot="1">
      <c r="A50" s="42"/>
      <c r="B50" s="42"/>
      <c r="C50" s="47"/>
      <c r="D50" s="110" t="s">
        <v>10</v>
      </c>
      <c r="E50" s="100">
        <f>SUM(E4:E49)</f>
        <v>0</v>
      </c>
      <c r="F50" s="102">
        <f>SUM(F4:F49)</f>
        <v>0</v>
      </c>
      <c r="G50" s="49"/>
      <c r="H50" s="47"/>
    </row>
    <row r="51" spans="1:10" ht="18.600000000000001" hidden="1" thickBot="1">
      <c r="E51" s="104" t="s">
        <v>75</v>
      </c>
      <c r="F51" s="108">
        <f>E50-F50</f>
        <v>0</v>
      </c>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82541-C7F8-4B0A-B567-217DAE181466}">
  <sheetPr>
    <tabColor theme="3" tint="0.59999389629810485"/>
  </sheetPr>
  <dimension ref="C2:E10"/>
  <sheetViews>
    <sheetView showGridLines="0" workbookViewId="0">
      <selection activeCell="F18" sqref="F18"/>
    </sheetView>
  </sheetViews>
  <sheetFormatPr defaultRowHeight="14.4"/>
  <cols>
    <col min="3" max="3" width="22.44140625" customWidth="1"/>
    <col min="5" max="5" width="18.44140625" customWidth="1"/>
  </cols>
  <sheetData>
    <row r="2" spans="3:5" ht="15" thickBot="1"/>
    <row r="3" spans="3:5">
      <c r="C3" s="152" t="s">
        <v>513</v>
      </c>
      <c r="E3" s="228" t="s">
        <v>514</v>
      </c>
    </row>
    <row r="4" spans="3:5">
      <c r="C4" s="153" t="s">
        <v>53</v>
      </c>
      <c r="E4" s="225" t="s">
        <v>515</v>
      </c>
    </row>
    <row r="5" spans="3:5">
      <c r="C5" s="153" t="s">
        <v>516</v>
      </c>
      <c r="E5" s="226" t="s">
        <v>517</v>
      </c>
    </row>
    <row r="6" spans="3:5">
      <c r="C6" s="153" t="s">
        <v>518</v>
      </c>
      <c r="E6" s="226" t="s">
        <v>519</v>
      </c>
    </row>
    <row r="7" spans="3:5">
      <c r="C7" s="153" t="s">
        <v>520</v>
      </c>
      <c r="E7" s="226" t="s">
        <v>521</v>
      </c>
    </row>
    <row r="8" spans="3:5">
      <c r="C8" s="153"/>
      <c r="E8" s="226" t="s">
        <v>522</v>
      </c>
    </row>
    <row r="9" spans="3:5" ht="15" thickBot="1">
      <c r="C9" s="154"/>
      <c r="E9" s="226" t="s">
        <v>523</v>
      </c>
    </row>
    <row r="10" spans="3:5">
      <c r="E10" s="227"/>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BE544-D12B-40DD-BE97-B49D0FD464B3}">
  <dimension ref="A1:CBI189"/>
  <sheetViews>
    <sheetView topLeftCell="AF1" workbookViewId="0">
      <selection activeCell="AH216" sqref="AH216"/>
    </sheetView>
  </sheetViews>
  <sheetFormatPr defaultColWidth="9.33203125" defaultRowHeight="14.4"/>
  <cols>
    <col min="1" max="1" width="26.6640625" style="52" hidden="1" customWidth="1"/>
    <col min="2" max="2" width="17.6640625" style="52" hidden="1" customWidth="1"/>
    <col min="3" max="3" width="21.33203125" style="52" hidden="1" customWidth="1"/>
    <col min="4" max="4" width="19.33203125" style="52" hidden="1" customWidth="1"/>
    <col min="5" max="5" width="40.6640625" style="52" hidden="1" customWidth="1"/>
    <col min="6" max="6" width="0" style="52" hidden="1" customWidth="1"/>
    <col min="7" max="8" width="9.33203125" style="52" hidden="1" customWidth="1"/>
    <col min="9" max="9" width="0" style="52" hidden="1" customWidth="1"/>
    <col min="10" max="10" width="11.33203125" style="52" hidden="1" customWidth="1"/>
    <col min="11" max="12" width="10.33203125" style="52" hidden="1" customWidth="1"/>
    <col min="13" max="25" width="16.6640625" style="52" hidden="1" customWidth="1"/>
    <col min="26" max="27" width="16.33203125" style="52" hidden="1" customWidth="1"/>
    <col min="28" max="28" width="28.6640625" style="52" hidden="1" customWidth="1"/>
    <col min="29" max="29" width="19.6640625" style="52" hidden="1" customWidth="1"/>
    <col min="30" max="31" width="0" style="52" hidden="1" customWidth="1"/>
    <col min="32" max="32" width="13.6640625" bestFit="1" customWidth="1"/>
    <col min="33" max="33" width="36.6640625" bestFit="1" customWidth="1"/>
    <col min="34" max="34" width="10.33203125" bestFit="1" customWidth="1"/>
    <col min="35" max="35" width="12.6640625" bestFit="1" customWidth="1"/>
    <col min="36" max="36" width="14.6640625" bestFit="1" customWidth="1"/>
    <col min="37" max="37" width="13.33203125" bestFit="1" customWidth="1"/>
    <col min="38" max="38" width="36.33203125" customWidth="1"/>
    <col min="2090" max="16384" width="9.33203125" style="52"/>
  </cols>
  <sheetData>
    <row r="1" spans="1:38" ht="18">
      <c r="A1" s="73" t="s">
        <v>524</v>
      </c>
      <c r="AF1" s="74" t="e">
        <f>#REF!</f>
        <v>#REF!</v>
      </c>
      <c r="AG1" s="75"/>
      <c r="AH1" s="75"/>
      <c r="AI1" s="75"/>
      <c r="AJ1" s="75"/>
      <c r="AK1" s="75"/>
      <c r="AL1" s="75"/>
    </row>
    <row r="2" spans="1:38" ht="16.2" thickBot="1">
      <c r="AF2" s="76" t="s">
        <v>525</v>
      </c>
      <c r="AG2" s="76" t="s">
        <v>88</v>
      </c>
      <c r="AH2" s="76" t="s">
        <v>102</v>
      </c>
      <c r="AI2" s="76" t="s">
        <v>526</v>
      </c>
      <c r="AJ2" s="76" t="s">
        <v>527</v>
      </c>
      <c r="AK2" s="76" t="s">
        <v>528</v>
      </c>
      <c r="AL2" s="76" t="s">
        <v>62</v>
      </c>
    </row>
    <row r="3" spans="1:38" ht="16.2" thickBot="1">
      <c r="A3" s="64" t="s">
        <v>529</v>
      </c>
      <c r="AF3" s="77"/>
      <c r="AG3" s="77"/>
      <c r="AH3" s="77"/>
      <c r="AI3" s="78"/>
      <c r="AJ3" s="77"/>
      <c r="AK3" s="79">
        <f>SUM(AI3*AJ3)</f>
        <v>0</v>
      </c>
      <c r="AL3" s="80"/>
    </row>
    <row r="4" spans="1:38" ht="15.75" customHeight="1">
      <c r="A4" s="63" t="s">
        <v>530</v>
      </c>
      <c r="B4" s="53" t="s">
        <v>531</v>
      </c>
      <c r="C4" s="53" t="s">
        <v>532</v>
      </c>
      <c r="D4" s="54" t="s">
        <v>533</v>
      </c>
      <c r="E4" s="53" t="s">
        <v>534</v>
      </c>
      <c r="F4" s="53" t="s">
        <v>535</v>
      </c>
      <c r="G4" s="53" t="s">
        <v>536</v>
      </c>
      <c r="H4" s="53" t="s">
        <v>537</v>
      </c>
      <c r="I4" s="53" t="s">
        <v>538</v>
      </c>
      <c r="J4" s="53" t="s">
        <v>539</v>
      </c>
      <c r="K4" s="53" t="s">
        <v>540</v>
      </c>
      <c r="L4" s="53" t="s">
        <v>541</v>
      </c>
      <c r="M4" s="53" t="s">
        <v>542</v>
      </c>
      <c r="N4" s="53" t="s">
        <v>543</v>
      </c>
      <c r="O4" s="53" t="s">
        <v>544</v>
      </c>
      <c r="P4" s="53" t="s">
        <v>545</v>
      </c>
      <c r="Q4" s="53" t="s">
        <v>546</v>
      </c>
      <c r="R4" s="53" t="s">
        <v>547</v>
      </c>
      <c r="S4" s="53" t="s">
        <v>548</v>
      </c>
      <c r="T4" s="53" t="s">
        <v>549</v>
      </c>
      <c r="U4" s="53" t="s">
        <v>550</v>
      </c>
      <c r="V4" s="53" t="s">
        <v>551</v>
      </c>
      <c r="W4" s="53" t="s">
        <v>552</v>
      </c>
      <c r="X4" s="53" t="s">
        <v>553</v>
      </c>
      <c r="Y4" s="53" t="s">
        <v>554</v>
      </c>
      <c r="Z4" s="53" t="s">
        <v>555</v>
      </c>
      <c r="AA4" s="53" t="s">
        <v>556</v>
      </c>
      <c r="AB4" s="53" t="s">
        <v>557</v>
      </c>
      <c r="AC4" s="53" t="s">
        <v>558</v>
      </c>
      <c r="AF4" s="81"/>
      <c r="AG4" s="82"/>
      <c r="AH4" s="82"/>
      <c r="AI4" s="83"/>
      <c r="AJ4" s="77"/>
      <c r="AK4" s="79">
        <f t="shared" ref="AK4:AK16" si="0">SUM(AI4*AJ4)</f>
        <v>0</v>
      </c>
      <c r="AL4" s="80"/>
    </row>
    <row r="5" spans="1:38" ht="15.6">
      <c r="A5" s="55"/>
      <c r="B5" s="56"/>
      <c r="C5" s="57"/>
      <c r="D5" s="57"/>
      <c r="E5" s="57"/>
      <c r="F5" s="55"/>
      <c r="G5" s="57"/>
      <c r="H5" s="57"/>
      <c r="I5" s="57"/>
      <c r="J5" s="58"/>
      <c r="K5" s="58"/>
      <c r="L5" s="58"/>
      <c r="M5" s="58"/>
      <c r="N5" s="58"/>
      <c r="O5" s="58"/>
      <c r="P5" s="58"/>
      <c r="Q5" s="58"/>
      <c r="R5" s="58"/>
      <c r="S5" s="58"/>
      <c r="T5" s="58"/>
      <c r="U5" s="58"/>
      <c r="V5" s="58"/>
      <c r="W5" s="58"/>
      <c r="X5" s="58"/>
      <c r="Y5" s="58"/>
      <c r="Z5" s="57"/>
      <c r="AA5" s="57"/>
      <c r="AB5" s="57"/>
      <c r="AC5" s="57"/>
      <c r="AF5" s="77"/>
      <c r="AG5" s="77"/>
      <c r="AH5" s="77"/>
      <c r="AI5" s="78"/>
      <c r="AJ5" s="77"/>
      <c r="AK5" s="79">
        <f t="shared" si="0"/>
        <v>0</v>
      </c>
      <c r="AL5" s="80"/>
    </row>
    <row r="6" spans="1:38" ht="15.6">
      <c r="A6" s="55"/>
      <c r="B6" s="56"/>
      <c r="C6" s="57"/>
      <c r="D6" s="57"/>
      <c r="E6" s="57"/>
      <c r="F6" s="55"/>
      <c r="G6" s="57"/>
      <c r="H6" s="57"/>
      <c r="I6" s="57"/>
      <c r="J6" s="58"/>
      <c r="K6" s="58"/>
      <c r="L6" s="58"/>
      <c r="M6" s="58"/>
      <c r="N6" s="58"/>
      <c r="O6" s="58"/>
      <c r="P6" s="58"/>
      <c r="Q6" s="58"/>
      <c r="R6" s="58"/>
      <c r="S6" s="58"/>
      <c r="T6" s="58"/>
      <c r="U6" s="58"/>
      <c r="V6" s="58"/>
      <c r="W6" s="58"/>
      <c r="X6" s="58"/>
      <c r="Y6" s="58"/>
      <c r="Z6" s="57"/>
      <c r="AA6" s="57"/>
      <c r="AB6" s="57"/>
      <c r="AC6" s="57"/>
      <c r="AF6" s="77"/>
      <c r="AG6" s="77"/>
      <c r="AH6" s="77"/>
      <c r="AI6" s="78"/>
      <c r="AJ6" s="77"/>
      <c r="AK6" s="79">
        <f t="shared" si="0"/>
        <v>0</v>
      </c>
      <c r="AL6" s="80"/>
    </row>
    <row r="7" spans="1:38" ht="15.6">
      <c r="A7" s="55"/>
      <c r="B7" s="56"/>
      <c r="C7" s="57"/>
      <c r="D7" s="57"/>
      <c r="E7" s="57"/>
      <c r="F7" s="55"/>
      <c r="G7" s="57"/>
      <c r="H7" s="57"/>
      <c r="I7" s="57"/>
      <c r="J7" s="58"/>
      <c r="K7" s="58"/>
      <c r="L7" s="58"/>
      <c r="M7" s="58"/>
      <c r="N7" s="58"/>
      <c r="O7" s="58"/>
      <c r="P7" s="58"/>
      <c r="Q7" s="58"/>
      <c r="R7" s="58"/>
      <c r="S7" s="58"/>
      <c r="T7" s="58"/>
      <c r="U7" s="58"/>
      <c r="V7" s="58"/>
      <c r="W7" s="58"/>
      <c r="X7" s="58"/>
      <c r="Y7" s="58"/>
      <c r="Z7" s="57"/>
      <c r="AA7" s="57"/>
      <c r="AB7" s="57"/>
      <c r="AC7" s="57"/>
      <c r="AF7" s="77"/>
      <c r="AG7" s="77"/>
      <c r="AH7" s="77"/>
      <c r="AI7" s="78"/>
      <c r="AJ7" s="77"/>
      <c r="AK7" s="79">
        <f t="shared" si="0"/>
        <v>0</v>
      </c>
      <c r="AL7" s="80"/>
    </row>
    <row r="8" spans="1:38" ht="15.6">
      <c r="A8" s="55"/>
      <c r="B8" s="56"/>
      <c r="C8" s="57"/>
      <c r="D8" s="57"/>
      <c r="E8" s="57"/>
      <c r="F8" s="55"/>
      <c r="G8" s="57"/>
      <c r="H8" s="57"/>
      <c r="I8" s="57"/>
      <c r="J8" s="58"/>
      <c r="K8" s="58"/>
      <c r="L8" s="58"/>
      <c r="M8" s="58"/>
      <c r="N8" s="58"/>
      <c r="O8" s="58"/>
      <c r="P8" s="58"/>
      <c r="Q8" s="58"/>
      <c r="R8" s="58"/>
      <c r="S8" s="58"/>
      <c r="T8" s="58"/>
      <c r="U8" s="58"/>
      <c r="V8" s="58"/>
      <c r="W8" s="58"/>
      <c r="X8" s="58"/>
      <c r="Y8" s="58"/>
      <c r="Z8" s="57"/>
      <c r="AA8" s="57"/>
      <c r="AB8" s="57"/>
      <c r="AC8" s="57"/>
      <c r="AF8" s="77"/>
      <c r="AG8" s="77"/>
      <c r="AH8" s="77"/>
      <c r="AI8" s="84"/>
      <c r="AJ8" s="77"/>
      <c r="AK8" s="79">
        <f t="shared" si="0"/>
        <v>0</v>
      </c>
      <c r="AL8" s="80"/>
    </row>
    <row r="9" spans="1:38" ht="15.6">
      <c r="A9" s="55"/>
      <c r="B9" s="56"/>
      <c r="C9" s="57"/>
      <c r="D9" s="57"/>
      <c r="E9" s="57"/>
      <c r="F9" s="55"/>
      <c r="G9" s="57"/>
      <c r="H9" s="57"/>
      <c r="I9" s="57"/>
      <c r="J9" s="58"/>
      <c r="K9" s="58"/>
      <c r="L9" s="58"/>
      <c r="M9" s="58"/>
      <c r="N9" s="58"/>
      <c r="O9" s="58"/>
      <c r="P9" s="58"/>
      <c r="Q9" s="58"/>
      <c r="R9" s="58"/>
      <c r="S9" s="58"/>
      <c r="T9" s="58"/>
      <c r="U9" s="58"/>
      <c r="V9" s="58"/>
      <c r="W9" s="58"/>
      <c r="X9" s="58"/>
      <c r="Y9" s="58"/>
      <c r="Z9" s="57"/>
      <c r="AA9" s="57"/>
      <c r="AB9" s="57"/>
      <c r="AC9" s="57"/>
      <c r="AF9" s="77"/>
      <c r="AG9" s="77"/>
      <c r="AH9" s="77"/>
      <c r="AI9" s="84"/>
      <c r="AJ9" s="77"/>
      <c r="AK9" s="79">
        <f t="shared" si="0"/>
        <v>0</v>
      </c>
      <c r="AL9" s="80"/>
    </row>
    <row r="10" spans="1:38" ht="15.6">
      <c r="A10" s="55"/>
      <c r="B10" s="56"/>
      <c r="C10" s="57"/>
      <c r="D10" s="57"/>
      <c r="E10" s="57"/>
      <c r="F10" s="55"/>
      <c r="G10" s="57"/>
      <c r="H10" s="57"/>
      <c r="I10" s="57"/>
      <c r="J10" s="58"/>
      <c r="K10" s="58"/>
      <c r="L10" s="58"/>
      <c r="M10" s="58"/>
      <c r="N10" s="58"/>
      <c r="O10" s="58"/>
      <c r="P10" s="58"/>
      <c r="Q10" s="58"/>
      <c r="R10" s="58"/>
      <c r="S10" s="58"/>
      <c r="T10" s="58"/>
      <c r="U10" s="58"/>
      <c r="V10" s="58"/>
      <c r="W10" s="58"/>
      <c r="X10" s="58"/>
      <c r="Y10" s="58"/>
      <c r="Z10" s="57"/>
      <c r="AA10" s="57"/>
      <c r="AB10" s="57"/>
      <c r="AC10" s="57"/>
      <c r="AF10" s="77"/>
      <c r="AG10" s="77"/>
      <c r="AH10" s="77"/>
      <c r="AI10" s="84"/>
      <c r="AJ10" s="77"/>
      <c r="AK10" s="79">
        <f t="shared" si="0"/>
        <v>0</v>
      </c>
      <c r="AL10" s="80"/>
    </row>
    <row r="11" spans="1:38" ht="15.6">
      <c r="A11" s="55"/>
      <c r="B11" s="56"/>
      <c r="C11" s="57"/>
      <c r="D11" s="57"/>
      <c r="E11" s="57"/>
      <c r="F11" s="55"/>
      <c r="G11" s="57"/>
      <c r="H11" s="57"/>
      <c r="I11" s="57"/>
      <c r="J11" s="58"/>
      <c r="K11" s="58"/>
      <c r="L11" s="58"/>
      <c r="M11" s="58"/>
      <c r="N11" s="58"/>
      <c r="O11" s="58"/>
      <c r="P11" s="58"/>
      <c r="Q11" s="58"/>
      <c r="R11" s="58"/>
      <c r="S11" s="58"/>
      <c r="T11" s="58"/>
      <c r="U11" s="58"/>
      <c r="V11" s="58"/>
      <c r="W11" s="58"/>
      <c r="X11" s="58"/>
      <c r="Y11" s="58"/>
      <c r="Z11" s="57"/>
      <c r="AA11" s="57"/>
      <c r="AB11" s="57"/>
      <c r="AC11" s="57"/>
      <c r="AF11" s="77"/>
      <c r="AG11" s="77"/>
      <c r="AH11" s="77"/>
      <c r="AI11" s="84"/>
      <c r="AJ11" s="77"/>
      <c r="AK11" s="79">
        <f t="shared" si="0"/>
        <v>0</v>
      </c>
      <c r="AL11" s="80"/>
    </row>
    <row r="12" spans="1:38" ht="15.6">
      <c r="A12" s="55"/>
      <c r="B12" s="56"/>
      <c r="C12" s="57"/>
      <c r="D12" s="57"/>
      <c r="E12" s="57"/>
      <c r="F12" s="55"/>
      <c r="G12" s="57"/>
      <c r="H12" s="57"/>
      <c r="I12" s="57"/>
      <c r="J12" s="58"/>
      <c r="K12" s="58"/>
      <c r="L12" s="58"/>
      <c r="M12" s="58"/>
      <c r="N12" s="58"/>
      <c r="O12" s="58"/>
      <c r="P12" s="58"/>
      <c r="Q12" s="58"/>
      <c r="R12" s="58"/>
      <c r="S12" s="58"/>
      <c r="T12" s="58"/>
      <c r="U12" s="58"/>
      <c r="V12" s="58"/>
      <c r="W12" s="58"/>
      <c r="X12" s="58"/>
      <c r="Y12" s="58"/>
      <c r="Z12" s="57"/>
      <c r="AA12" s="57"/>
      <c r="AB12" s="57"/>
      <c r="AC12" s="57"/>
      <c r="AF12" s="77"/>
      <c r="AG12" s="77"/>
      <c r="AH12" s="77"/>
      <c r="AI12" s="84"/>
      <c r="AJ12" s="77"/>
      <c r="AK12" s="79">
        <f t="shared" si="0"/>
        <v>0</v>
      </c>
      <c r="AL12" s="80"/>
    </row>
    <row r="13" spans="1:38" ht="15.6">
      <c r="A13" s="55"/>
      <c r="B13" s="56"/>
      <c r="C13" s="57"/>
      <c r="D13" s="57"/>
      <c r="E13" s="57"/>
      <c r="F13" s="55"/>
      <c r="G13" s="57"/>
      <c r="H13" s="57"/>
      <c r="I13" s="57"/>
      <c r="J13" s="58"/>
      <c r="K13" s="58"/>
      <c r="L13" s="58"/>
      <c r="M13" s="58"/>
      <c r="N13" s="58"/>
      <c r="O13" s="58"/>
      <c r="P13" s="58"/>
      <c r="Q13" s="58"/>
      <c r="R13" s="58"/>
      <c r="S13" s="58"/>
      <c r="T13" s="58"/>
      <c r="U13" s="58"/>
      <c r="V13" s="58"/>
      <c r="W13" s="58"/>
      <c r="X13" s="58"/>
      <c r="Y13" s="58"/>
      <c r="Z13" s="57"/>
      <c r="AA13" s="57"/>
      <c r="AB13" s="57"/>
      <c r="AC13" s="57"/>
      <c r="AF13" s="77"/>
      <c r="AG13" s="77"/>
      <c r="AH13" s="77"/>
      <c r="AI13" s="84"/>
      <c r="AJ13" s="77"/>
      <c r="AK13" s="79">
        <f t="shared" si="0"/>
        <v>0</v>
      </c>
      <c r="AL13" s="80"/>
    </row>
    <row r="14" spans="1:38" ht="16.2" thickBot="1">
      <c r="A14"/>
      <c r="B14"/>
      <c r="C14"/>
      <c r="D14"/>
      <c r="E14"/>
      <c r="F14"/>
      <c r="G14"/>
      <c r="H14"/>
      <c r="I14"/>
      <c r="J14"/>
      <c r="K14"/>
      <c r="L14"/>
      <c r="M14"/>
      <c r="N14"/>
      <c r="O14"/>
      <c r="P14"/>
      <c r="Q14"/>
      <c r="R14"/>
      <c r="S14"/>
      <c r="T14"/>
      <c r="U14"/>
      <c r="V14"/>
      <c r="W14"/>
      <c r="X14"/>
      <c r="Y14"/>
      <c r="Z14"/>
      <c r="AA14"/>
      <c r="AB14"/>
      <c r="AC14"/>
      <c r="AF14" s="77"/>
      <c r="AG14" s="77"/>
      <c r="AH14" s="77"/>
      <c r="AI14" s="84"/>
      <c r="AJ14" s="77"/>
      <c r="AK14" s="79">
        <f t="shared" si="0"/>
        <v>0</v>
      </c>
      <c r="AL14" s="80"/>
    </row>
    <row r="15" spans="1:38" ht="18.75" customHeight="1" thickBot="1">
      <c r="B15"/>
      <c r="C15"/>
      <c r="D15"/>
      <c r="E15"/>
      <c r="F15"/>
      <c r="G15"/>
      <c r="H15"/>
      <c r="I15"/>
      <c r="J15"/>
      <c r="K15"/>
      <c r="L15"/>
      <c r="M15" s="59">
        <f>SUM(M5:M13)</f>
        <v>0</v>
      </c>
      <c r="N15" s="59">
        <f>SUM(N5:N13)</f>
        <v>0</v>
      </c>
      <c r="O15" s="59">
        <f>SUM(O5:O13)</f>
        <v>0</v>
      </c>
      <c r="P15" s="59">
        <f>SUM(P5:P13)</f>
        <v>0</v>
      </c>
      <c r="Q15" s="59">
        <f>SUM(Q5:Q13)</f>
        <v>0</v>
      </c>
      <c r="R15"/>
      <c r="S15"/>
      <c r="T15"/>
      <c r="U15" s="60" t="s">
        <v>542</v>
      </c>
      <c r="V15" s="61">
        <f>SUM(V5:V13)</f>
        <v>0</v>
      </c>
      <c r="W15" s="61">
        <f>SUM(W5:W13)</f>
        <v>0</v>
      </c>
      <c r="X15" s="61">
        <f>SUM(X5:X13)</f>
        <v>0</v>
      </c>
      <c r="Y15" s="62">
        <f>SUM(Y5:Y13)</f>
        <v>0</v>
      </c>
      <c r="Z15"/>
      <c r="AA15"/>
      <c r="AB15"/>
      <c r="AC15"/>
      <c r="AF15" s="77"/>
      <c r="AG15" s="77"/>
      <c r="AH15" s="77"/>
      <c r="AI15" s="84"/>
      <c r="AJ15" s="77"/>
      <c r="AK15" s="79">
        <f t="shared" si="0"/>
        <v>0</v>
      </c>
      <c r="AL15" s="80"/>
    </row>
    <row r="16" spans="1:38" ht="15.6">
      <c r="AF16" s="77"/>
      <c r="AG16" s="77"/>
      <c r="AH16" s="77"/>
      <c r="AI16" s="84"/>
      <c r="AJ16" s="77"/>
      <c r="AK16" s="79">
        <f t="shared" si="0"/>
        <v>0</v>
      </c>
      <c r="AL16" s="80"/>
    </row>
    <row r="17" spans="32:38" ht="15.6">
      <c r="AF17" s="85"/>
      <c r="AG17" s="85"/>
      <c r="AH17" s="85"/>
      <c r="AI17" s="85"/>
      <c r="AJ17" s="86" t="s">
        <v>10</v>
      </c>
      <c r="AK17" s="87">
        <f>SUM(AK3:AK16)</f>
        <v>0</v>
      </c>
      <c r="AL17" s="85"/>
    </row>
    <row r="19" spans="32:38" hidden="1"/>
    <row r="20" spans="32:38" ht="15.6" hidden="1">
      <c r="AF20" s="74" t="e">
        <f>#REF!</f>
        <v>#REF!</v>
      </c>
      <c r="AG20" s="75"/>
      <c r="AH20" s="75"/>
      <c r="AI20" s="75"/>
      <c r="AJ20" s="75"/>
      <c r="AK20" s="75"/>
      <c r="AL20" s="75"/>
    </row>
    <row r="21" spans="32:38" ht="15.6" hidden="1">
      <c r="AF21" s="76" t="s">
        <v>525</v>
      </c>
      <c r="AG21" s="76" t="s">
        <v>88</v>
      </c>
      <c r="AH21" s="76" t="s">
        <v>102</v>
      </c>
      <c r="AI21" s="76" t="s">
        <v>526</v>
      </c>
      <c r="AJ21" s="76" t="s">
        <v>527</v>
      </c>
      <c r="AK21" s="76" t="s">
        <v>528</v>
      </c>
      <c r="AL21" s="76" t="s">
        <v>62</v>
      </c>
    </row>
    <row r="22" spans="32:38" ht="15.6" hidden="1">
      <c r="AF22" s="77"/>
      <c r="AG22" s="77"/>
      <c r="AH22" s="77"/>
      <c r="AI22" s="78"/>
      <c r="AJ22" s="77"/>
      <c r="AK22" s="79">
        <f>SUM(AI22*AJ22)</f>
        <v>0</v>
      </c>
      <c r="AL22" s="80"/>
    </row>
    <row r="23" spans="32:38" ht="15.6" hidden="1">
      <c r="AF23" s="81"/>
      <c r="AG23" s="82"/>
      <c r="AH23" s="82"/>
      <c r="AI23" s="83"/>
      <c r="AJ23" s="77"/>
      <c r="AK23" s="79">
        <f t="shared" ref="AK23:AK35" si="1">SUM(AI23*AJ23)</f>
        <v>0</v>
      </c>
      <c r="AL23" s="80"/>
    </row>
    <row r="24" spans="32:38" ht="15.6" hidden="1">
      <c r="AF24" s="77"/>
      <c r="AG24" s="77"/>
      <c r="AH24" s="77"/>
      <c r="AI24" s="78"/>
      <c r="AJ24" s="77"/>
      <c r="AK24" s="79">
        <f t="shared" si="1"/>
        <v>0</v>
      </c>
      <c r="AL24" s="80"/>
    </row>
    <row r="25" spans="32:38" ht="15.6" hidden="1">
      <c r="AF25" s="77"/>
      <c r="AG25" s="77"/>
      <c r="AH25" s="77"/>
      <c r="AI25" s="78"/>
      <c r="AJ25" s="77"/>
      <c r="AK25" s="79">
        <f t="shared" si="1"/>
        <v>0</v>
      </c>
      <c r="AL25" s="80"/>
    </row>
    <row r="26" spans="32:38" ht="15.6" hidden="1">
      <c r="AF26" s="77"/>
      <c r="AG26" s="77"/>
      <c r="AH26" s="77"/>
      <c r="AI26" s="78"/>
      <c r="AJ26" s="77"/>
      <c r="AK26" s="79">
        <f t="shared" si="1"/>
        <v>0</v>
      </c>
      <c r="AL26" s="80"/>
    </row>
    <row r="27" spans="32:38" ht="15.6" hidden="1">
      <c r="AF27" s="77"/>
      <c r="AG27" s="77"/>
      <c r="AH27" s="77"/>
      <c r="AI27" s="84"/>
      <c r="AJ27" s="77"/>
      <c r="AK27" s="79">
        <f t="shared" si="1"/>
        <v>0</v>
      </c>
      <c r="AL27" s="80"/>
    </row>
    <row r="28" spans="32:38" ht="15.6" hidden="1">
      <c r="AF28" s="77"/>
      <c r="AG28" s="77"/>
      <c r="AH28" s="77"/>
      <c r="AI28" s="84"/>
      <c r="AJ28" s="77"/>
      <c r="AK28" s="79">
        <f t="shared" si="1"/>
        <v>0</v>
      </c>
      <c r="AL28" s="80"/>
    </row>
    <row r="29" spans="32:38" ht="15.6" hidden="1">
      <c r="AF29" s="77"/>
      <c r="AG29" s="77"/>
      <c r="AH29" s="77"/>
      <c r="AI29" s="84"/>
      <c r="AJ29" s="77"/>
      <c r="AK29" s="79">
        <f t="shared" si="1"/>
        <v>0</v>
      </c>
      <c r="AL29" s="80"/>
    </row>
    <row r="30" spans="32:38" ht="15.6" hidden="1">
      <c r="AF30" s="77"/>
      <c r="AG30" s="77"/>
      <c r="AH30" s="77"/>
      <c r="AI30" s="84"/>
      <c r="AJ30" s="77"/>
      <c r="AK30" s="79">
        <f t="shared" si="1"/>
        <v>0</v>
      </c>
      <c r="AL30" s="80"/>
    </row>
    <row r="31" spans="32:38" ht="15.6" hidden="1">
      <c r="AF31" s="77"/>
      <c r="AG31" s="77"/>
      <c r="AH31" s="77"/>
      <c r="AI31" s="84"/>
      <c r="AJ31" s="77"/>
      <c r="AK31" s="79">
        <f t="shared" si="1"/>
        <v>0</v>
      </c>
      <c r="AL31" s="80"/>
    </row>
    <row r="32" spans="32:38" ht="15.6" hidden="1">
      <c r="AF32" s="77"/>
      <c r="AG32" s="77"/>
      <c r="AH32" s="77"/>
      <c r="AI32" s="84"/>
      <c r="AJ32" s="77"/>
      <c r="AK32" s="79">
        <f t="shared" si="1"/>
        <v>0</v>
      </c>
      <c r="AL32" s="80"/>
    </row>
    <row r="33" spans="32:38" ht="15.6" hidden="1">
      <c r="AF33" s="77"/>
      <c r="AG33" s="77"/>
      <c r="AH33" s="77"/>
      <c r="AI33" s="84"/>
      <c r="AJ33" s="77"/>
      <c r="AK33" s="79">
        <f t="shared" si="1"/>
        <v>0</v>
      </c>
      <c r="AL33" s="80"/>
    </row>
    <row r="34" spans="32:38" ht="15.6" hidden="1">
      <c r="AF34" s="77"/>
      <c r="AG34" s="77"/>
      <c r="AH34" s="77"/>
      <c r="AI34" s="84"/>
      <c r="AJ34" s="77"/>
      <c r="AK34" s="79">
        <f t="shared" si="1"/>
        <v>0</v>
      </c>
      <c r="AL34" s="80"/>
    </row>
    <row r="35" spans="32:38" ht="15.6" hidden="1">
      <c r="AF35" s="77"/>
      <c r="AG35" s="77"/>
      <c r="AH35" s="77"/>
      <c r="AI35" s="84"/>
      <c r="AJ35" s="77"/>
      <c r="AK35" s="79">
        <f t="shared" si="1"/>
        <v>0</v>
      </c>
      <c r="AL35" s="80"/>
    </row>
    <row r="36" spans="32:38" ht="15.6" hidden="1">
      <c r="AF36" s="85"/>
      <c r="AG36" s="85"/>
      <c r="AH36" s="85"/>
      <c r="AI36" s="85"/>
      <c r="AJ36" s="86" t="s">
        <v>10</v>
      </c>
      <c r="AK36" s="87">
        <f>SUM(AK22:AK35)</f>
        <v>0</v>
      </c>
      <c r="AL36" s="85"/>
    </row>
    <row r="37" spans="32:38" hidden="1"/>
    <row r="38" spans="32:38" hidden="1"/>
    <row r="39" spans="32:38" ht="15.6" hidden="1">
      <c r="AF39" s="74" t="e">
        <f>#REF!</f>
        <v>#REF!</v>
      </c>
      <c r="AG39" s="75"/>
      <c r="AH39" s="75"/>
      <c r="AI39" s="75"/>
      <c r="AJ39" s="75"/>
      <c r="AK39" s="75"/>
      <c r="AL39" s="75"/>
    </row>
    <row r="40" spans="32:38" ht="15.6" hidden="1">
      <c r="AF40" s="76" t="s">
        <v>525</v>
      </c>
      <c r="AG40" s="76" t="s">
        <v>88</v>
      </c>
      <c r="AH40" s="76" t="s">
        <v>102</v>
      </c>
      <c r="AI40" s="76" t="s">
        <v>526</v>
      </c>
      <c r="AJ40" s="76" t="s">
        <v>527</v>
      </c>
      <c r="AK40" s="76" t="s">
        <v>528</v>
      </c>
      <c r="AL40" s="76" t="s">
        <v>62</v>
      </c>
    </row>
    <row r="41" spans="32:38" ht="15.6" hidden="1">
      <c r="AF41" s="77"/>
      <c r="AG41" s="77"/>
      <c r="AH41" s="77"/>
      <c r="AI41" s="78"/>
      <c r="AJ41" s="77"/>
      <c r="AK41" s="79">
        <f>SUM(AI41*AJ41)</f>
        <v>0</v>
      </c>
      <c r="AL41" s="80"/>
    </row>
    <row r="42" spans="32:38" ht="15.6" hidden="1">
      <c r="AF42" s="81"/>
      <c r="AG42" s="82"/>
      <c r="AH42" s="82"/>
      <c r="AI42" s="83"/>
      <c r="AJ42" s="77"/>
      <c r="AK42" s="79">
        <f t="shared" ref="AK42:AK54" si="2">SUM(AI42*AJ42)</f>
        <v>0</v>
      </c>
      <c r="AL42" s="80"/>
    </row>
    <row r="43" spans="32:38" ht="15.6" hidden="1">
      <c r="AF43" s="77"/>
      <c r="AG43" s="77"/>
      <c r="AH43" s="77"/>
      <c r="AI43" s="78"/>
      <c r="AJ43" s="77"/>
      <c r="AK43" s="79">
        <f t="shared" si="2"/>
        <v>0</v>
      </c>
      <c r="AL43" s="80"/>
    </row>
    <row r="44" spans="32:38" ht="15.6" hidden="1">
      <c r="AF44" s="77"/>
      <c r="AG44" s="77"/>
      <c r="AH44" s="77"/>
      <c r="AI44" s="78"/>
      <c r="AJ44" s="77"/>
      <c r="AK44" s="79">
        <f t="shared" si="2"/>
        <v>0</v>
      </c>
      <c r="AL44" s="80"/>
    </row>
    <row r="45" spans="32:38" ht="15.6" hidden="1">
      <c r="AF45" s="77"/>
      <c r="AG45" s="77"/>
      <c r="AH45" s="77"/>
      <c r="AI45" s="78"/>
      <c r="AJ45" s="77"/>
      <c r="AK45" s="79">
        <f t="shared" si="2"/>
        <v>0</v>
      </c>
      <c r="AL45" s="80"/>
    </row>
    <row r="46" spans="32:38" ht="15.6" hidden="1">
      <c r="AF46" s="77"/>
      <c r="AG46" s="77"/>
      <c r="AH46" s="77"/>
      <c r="AI46" s="84"/>
      <c r="AJ46" s="77"/>
      <c r="AK46" s="79">
        <f t="shared" si="2"/>
        <v>0</v>
      </c>
      <c r="AL46" s="80"/>
    </row>
    <row r="47" spans="32:38" ht="15.6" hidden="1">
      <c r="AF47" s="77"/>
      <c r="AG47" s="77"/>
      <c r="AH47" s="77"/>
      <c r="AI47" s="84"/>
      <c r="AJ47" s="77"/>
      <c r="AK47" s="79">
        <f t="shared" si="2"/>
        <v>0</v>
      </c>
      <c r="AL47" s="80"/>
    </row>
    <row r="48" spans="32:38" ht="15.6" hidden="1">
      <c r="AF48" s="77"/>
      <c r="AG48" s="77"/>
      <c r="AH48" s="77"/>
      <c r="AI48" s="84"/>
      <c r="AJ48" s="77"/>
      <c r="AK48" s="79">
        <f t="shared" si="2"/>
        <v>0</v>
      </c>
      <c r="AL48" s="80"/>
    </row>
    <row r="49" spans="32:38" ht="15.6" hidden="1">
      <c r="AF49" s="77"/>
      <c r="AG49" s="77"/>
      <c r="AH49" s="77"/>
      <c r="AI49" s="84"/>
      <c r="AJ49" s="77"/>
      <c r="AK49" s="79">
        <f t="shared" si="2"/>
        <v>0</v>
      </c>
      <c r="AL49" s="80"/>
    </row>
    <row r="50" spans="32:38" ht="15.6" hidden="1">
      <c r="AF50" s="77"/>
      <c r="AG50" s="77"/>
      <c r="AH50" s="77"/>
      <c r="AI50" s="84"/>
      <c r="AJ50" s="77"/>
      <c r="AK50" s="79">
        <f t="shared" si="2"/>
        <v>0</v>
      </c>
      <c r="AL50" s="80"/>
    </row>
    <row r="51" spans="32:38" ht="15.6" hidden="1">
      <c r="AF51" s="77"/>
      <c r="AG51" s="77"/>
      <c r="AH51" s="77"/>
      <c r="AI51" s="84"/>
      <c r="AJ51" s="77"/>
      <c r="AK51" s="79">
        <f t="shared" si="2"/>
        <v>0</v>
      </c>
      <c r="AL51" s="80"/>
    </row>
    <row r="52" spans="32:38" ht="15.6" hidden="1">
      <c r="AF52" s="77"/>
      <c r="AG52" s="77"/>
      <c r="AH52" s="77"/>
      <c r="AI52" s="84"/>
      <c r="AJ52" s="77"/>
      <c r="AK52" s="79">
        <f t="shared" si="2"/>
        <v>0</v>
      </c>
      <c r="AL52" s="80"/>
    </row>
    <row r="53" spans="32:38" ht="15.6" hidden="1">
      <c r="AF53" s="77"/>
      <c r="AG53" s="77"/>
      <c r="AH53" s="77"/>
      <c r="AI53" s="84"/>
      <c r="AJ53" s="77"/>
      <c r="AK53" s="79">
        <f t="shared" si="2"/>
        <v>0</v>
      </c>
      <c r="AL53" s="80"/>
    </row>
    <row r="54" spans="32:38" ht="15.6" hidden="1">
      <c r="AF54" s="77"/>
      <c r="AG54" s="77"/>
      <c r="AH54" s="77"/>
      <c r="AI54" s="84"/>
      <c r="AJ54" s="77"/>
      <c r="AK54" s="79">
        <f t="shared" si="2"/>
        <v>0</v>
      </c>
      <c r="AL54" s="80"/>
    </row>
    <row r="55" spans="32:38" ht="15.6" hidden="1">
      <c r="AF55" s="85"/>
      <c r="AG55" s="85"/>
      <c r="AH55" s="85"/>
      <c r="AI55" s="85"/>
      <c r="AJ55" s="86" t="s">
        <v>10</v>
      </c>
      <c r="AK55" s="87">
        <f>SUM(AK41:AK54)</f>
        <v>0</v>
      </c>
      <c r="AL55" s="85"/>
    </row>
    <row r="56" spans="32:38" hidden="1"/>
    <row r="57" spans="32:38" hidden="1"/>
    <row r="58" spans="32:38" ht="15.6" hidden="1">
      <c r="AF58" s="74" t="e">
        <f>#REF!</f>
        <v>#REF!</v>
      </c>
      <c r="AG58" s="75"/>
      <c r="AH58" s="75"/>
      <c r="AI58" s="75"/>
      <c r="AJ58" s="75"/>
      <c r="AK58" s="75"/>
      <c r="AL58" s="75"/>
    </row>
    <row r="59" spans="32:38" ht="15.6" hidden="1">
      <c r="AF59" s="76" t="s">
        <v>525</v>
      </c>
      <c r="AG59" s="76" t="s">
        <v>88</v>
      </c>
      <c r="AH59" s="76" t="s">
        <v>102</v>
      </c>
      <c r="AI59" s="76" t="s">
        <v>526</v>
      </c>
      <c r="AJ59" s="76" t="s">
        <v>527</v>
      </c>
      <c r="AK59" s="76" t="s">
        <v>528</v>
      </c>
      <c r="AL59" s="76" t="s">
        <v>62</v>
      </c>
    </row>
    <row r="60" spans="32:38" ht="15.6" hidden="1">
      <c r="AF60" s="77"/>
      <c r="AG60" s="77"/>
      <c r="AH60" s="77"/>
      <c r="AI60" s="78"/>
      <c r="AJ60" s="77"/>
      <c r="AK60" s="79">
        <f>SUM(AI60*AJ60)</f>
        <v>0</v>
      </c>
      <c r="AL60" s="80"/>
    </row>
    <row r="61" spans="32:38" ht="15.6" hidden="1">
      <c r="AF61" s="81"/>
      <c r="AG61" s="82"/>
      <c r="AH61" s="82"/>
      <c r="AI61" s="83"/>
      <c r="AJ61" s="77"/>
      <c r="AK61" s="79">
        <f t="shared" ref="AK61:AK73" si="3">SUM(AI61*AJ61)</f>
        <v>0</v>
      </c>
      <c r="AL61" s="80"/>
    </row>
    <row r="62" spans="32:38" ht="15.6" hidden="1">
      <c r="AF62" s="77"/>
      <c r="AG62" s="77"/>
      <c r="AH62" s="77"/>
      <c r="AI62" s="78"/>
      <c r="AJ62" s="77"/>
      <c r="AK62" s="79">
        <f t="shared" si="3"/>
        <v>0</v>
      </c>
      <c r="AL62" s="80"/>
    </row>
    <row r="63" spans="32:38" ht="15.6" hidden="1">
      <c r="AF63" s="77"/>
      <c r="AG63" s="77"/>
      <c r="AH63" s="77"/>
      <c r="AI63" s="78"/>
      <c r="AJ63" s="77"/>
      <c r="AK63" s="79">
        <f t="shared" si="3"/>
        <v>0</v>
      </c>
      <c r="AL63" s="80"/>
    </row>
    <row r="64" spans="32:38" ht="15.6" hidden="1">
      <c r="AF64" s="77"/>
      <c r="AG64" s="77"/>
      <c r="AH64" s="77"/>
      <c r="AI64" s="78"/>
      <c r="AJ64" s="77"/>
      <c r="AK64" s="79">
        <f t="shared" si="3"/>
        <v>0</v>
      </c>
      <c r="AL64" s="80"/>
    </row>
    <row r="65" spans="32:38" ht="15.6" hidden="1">
      <c r="AF65" s="77"/>
      <c r="AG65" s="77"/>
      <c r="AH65" s="77"/>
      <c r="AI65" s="84"/>
      <c r="AJ65" s="77"/>
      <c r="AK65" s="79">
        <f t="shared" si="3"/>
        <v>0</v>
      </c>
      <c r="AL65" s="80"/>
    </row>
    <row r="66" spans="32:38" ht="15.6" hidden="1">
      <c r="AF66" s="77"/>
      <c r="AG66" s="77"/>
      <c r="AH66" s="77"/>
      <c r="AI66" s="84"/>
      <c r="AJ66" s="77"/>
      <c r="AK66" s="79">
        <f t="shared" si="3"/>
        <v>0</v>
      </c>
      <c r="AL66" s="80"/>
    </row>
    <row r="67" spans="32:38" ht="15.6" hidden="1">
      <c r="AF67" s="77"/>
      <c r="AG67" s="77"/>
      <c r="AH67" s="77"/>
      <c r="AI67" s="84"/>
      <c r="AJ67" s="77"/>
      <c r="AK67" s="79">
        <f t="shared" si="3"/>
        <v>0</v>
      </c>
      <c r="AL67" s="80"/>
    </row>
    <row r="68" spans="32:38" ht="15.6" hidden="1">
      <c r="AF68" s="77"/>
      <c r="AG68" s="77"/>
      <c r="AH68" s="77"/>
      <c r="AI68" s="84"/>
      <c r="AJ68" s="77"/>
      <c r="AK68" s="79">
        <f t="shared" si="3"/>
        <v>0</v>
      </c>
      <c r="AL68" s="80"/>
    </row>
    <row r="69" spans="32:38" ht="15.6" hidden="1">
      <c r="AF69" s="77"/>
      <c r="AG69" s="77"/>
      <c r="AH69" s="77"/>
      <c r="AI69" s="84"/>
      <c r="AJ69" s="77"/>
      <c r="AK69" s="79">
        <f t="shared" si="3"/>
        <v>0</v>
      </c>
      <c r="AL69" s="80"/>
    </row>
    <row r="70" spans="32:38" ht="15.6" hidden="1">
      <c r="AF70" s="77"/>
      <c r="AG70" s="77"/>
      <c r="AH70" s="77"/>
      <c r="AI70" s="84"/>
      <c r="AJ70" s="77"/>
      <c r="AK70" s="79">
        <f t="shared" si="3"/>
        <v>0</v>
      </c>
      <c r="AL70" s="80"/>
    </row>
    <row r="71" spans="32:38" ht="15.6" hidden="1">
      <c r="AF71" s="77"/>
      <c r="AG71" s="77"/>
      <c r="AH71" s="77"/>
      <c r="AI71" s="84"/>
      <c r="AJ71" s="77"/>
      <c r="AK71" s="79">
        <f t="shared" si="3"/>
        <v>0</v>
      </c>
      <c r="AL71" s="80"/>
    </row>
    <row r="72" spans="32:38" ht="15.6" hidden="1">
      <c r="AF72" s="77"/>
      <c r="AG72" s="77"/>
      <c r="AH72" s="77"/>
      <c r="AI72" s="84"/>
      <c r="AJ72" s="77"/>
      <c r="AK72" s="79">
        <f t="shared" si="3"/>
        <v>0</v>
      </c>
      <c r="AL72" s="80"/>
    </row>
    <row r="73" spans="32:38" ht="15.6" hidden="1">
      <c r="AF73" s="77"/>
      <c r="AG73" s="77"/>
      <c r="AH73" s="77"/>
      <c r="AI73" s="84"/>
      <c r="AJ73" s="77"/>
      <c r="AK73" s="79">
        <f t="shared" si="3"/>
        <v>0</v>
      </c>
      <c r="AL73" s="80"/>
    </row>
    <row r="74" spans="32:38" ht="15.6" hidden="1">
      <c r="AF74" s="85"/>
      <c r="AG74" s="85"/>
      <c r="AH74" s="85"/>
      <c r="AI74" s="85"/>
      <c r="AJ74" s="86" t="s">
        <v>10</v>
      </c>
      <c r="AK74" s="87">
        <f>SUM(AK60:AK73)</f>
        <v>0</v>
      </c>
      <c r="AL74" s="85"/>
    </row>
    <row r="75" spans="32:38" hidden="1"/>
    <row r="76" spans="32:38" hidden="1"/>
    <row r="77" spans="32:38" ht="15.6" hidden="1">
      <c r="AF77" s="74" t="e">
        <f>#REF!</f>
        <v>#REF!</v>
      </c>
      <c r="AG77" s="75"/>
      <c r="AH77" s="75"/>
      <c r="AI77" s="75"/>
      <c r="AJ77" s="75"/>
      <c r="AK77" s="75"/>
      <c r="AL77" s="75"/>
    </row>
    <row r="78" spans="32:38" ht="15.6" hidden="1">
      <c r="AF78" s="76" t="s">
        <v>525</v>
      </c>
      <c r="AG78" s="76" t="s">
        <v>88</v>
      </c>
      <c r="AH78" s="76" t="s">
        <v>102</v>
      </c>
      <c r="AI78" s="76" t="s">
        <v>526</v>
      </c>
      <c r="AJ78" s="76" t="s">
        <v>527</v>
      </c>
      <c r="AK78" s="76" t="s">
        <v>528</v>
      </c>
      <c r="AL78" s="76" t="s">
        <v>62</v>
      </c>
    </row>
    <row r="79" spans="32:38" ht="15.6" hidden="1">
      <c r="AF79" s="77"/>
      <c r="AG79" s="77"/>
      <c r="AH79" s="77"/>
      <c r="AI79" s="78"/>
      <c r="AJ79" s="77"/>
      <c r="AK79" s="79">
        <f>SUM(AI79*AJ79)</f>
        <v>0</v>
      </c>
      <c r="AL79" s="80"/>
    </row>
    <row r="80" spans="32:38" ht="15.6" hidden="1">
      <c r="AF80" s="81"/>
      <c r="AG80" s="82"/>
      <c r="AH80" s="82"/>
      <c r="AI80" s="83"/>
      <c r="AJ80" s="77"/>
      <c r="AK80" s="79">
        <f t="shared" ref="AK80:AK92" si="4">SUM(AI80*AJ80)</f>
        <v>0</v>
      </c>
      <c r="AL80" s="80"/>
    </row>
    <row r="81" spans="32:38" ht="15.6" hidden="1">
      <c r="AF81" s="77"/>
      <c r="AG81" s="77"/>
      <c r="AH81" s="77"/>
      <c r="AI81" s="78"/>
      <c r="AJ81" s="77"/>
      <c r="AK81" s="79">
        <f t="shared" si="4"/>
        <v>0</v>
      </c>
      <c r="AL81" s="80"/>
    </row>
    <row r="82" spans="32:38" ht="15.6" hidden="1">
      <c r="AF82" s="77"/>
      <c r="AG82" s="77"/>
      <c r="AH82" s="77"/>
      <c r="AI82" s="78"/>
      <c r="AJ82" s="77"/>
      <c r="AK82" s="79">
        <f t="shared" si="4"/>
        <v>0</v>
      </c>
      <c r="AL82" s="80"/>
    </row>
    <row r="83" spans="32:38" ht="15.6" hidden="1">
      <c r="AF83" s="77"/>
      <c r="AG83" s="77"/>
      <c r="AH83" s="77"/>
      <c r="AI83" s="78"/>
      <c r="AJ83" s="77"/>
      <c r="AK83" s="79">
        <f t="shared" si="4"/>
        <v>0</v>
      </c>
      <c r="AL83" s="80"/>
    </row>
    <row r="84" spans="32:38" ht="15.6" hidden="1">
      <c r="AF84" s="77"/>
      <c r="AG84" s="77"/>
      <c r="AH84" s="77"/>
      <c r="AI84" s="84"/>
      <c r="AJ84" s="77"/>
      <c r="AK84" s="79">
        <f t="shared" si="4"/>
        <v>0</v>
      </c>
      <c r="AL84" s="80"/>
    </row>
    <row r="85" spans="32:38" ht="15.6" hidden="1">
      <c r="AF85" s="77"/>
      <c r="AG85" s="77"/>
      <c r="AH85" s="77"/>
      <c r="AI85" s="84"/>
      <c r="AJ85" s="77"/>
      <c r="AK85" s="79">
        <f t="shared" si="4"/>
        <v>0</v>
      </c>
      <c r="AL85" s="80"/>
    </row>
    <row r="86" spans="32:38" ht="15.6" hidden="1">
      <c r="AF86" s="77"/>
      <c r="AG86" s="77"/>
      <c r="AH86" s="77"/>
      <c r="AI86" s="84"/>
      <c r="AJ86" s="77"/>
      <c r="AK86" s="79">
        <f t="shared" si="4"/>
        <v>0</v>
      </c>
      <c r="AL86" s="80"/>
    </row>
    <row r="87" spans="32:38" ht="15.6" hidden="1">
      <c r="AF87" s="77"/>
      <c r="AG87" s="77"/>
      <c r="AH87" s="77"/>
      <c r="AI87" s="84"/>
      <c r="AJ87" s="77"/>
      <c r="AK87" s="79">
        <f t="shared" si="4"/>
        <v>0</v>
      </c>
      <c r="AL87" s="80"/>
    </row>
    <row r="88" spans="32:38" ht="15.6" hidden="1">
      <c r="AF88" s="77"/>
      <c r="AG88" s="77"/>
      <c r="AH88" s="77"/>
      <c r="AI88" s="84"/>
      <c r="AJ88" s="77"/>
      <c r="AK88" s="79">
        <f t="shared" si="4"/>
        <v>0</v>
      </c>
      <c r="AL88" s="80"/>
    </row>
    <row r="89" spans="32:38" ht="15.6" hidden="1">
      <c r="AF89" s="77"/>
      <c r="AG89" s="77"/>
      <c r="AH89" s="77"/>
      <c r="AI89" s="84"/>
      <c r="AJ89" s="77"/>
      <c r="AK89" s="79">
        <f t="shared" si="4"/>
        <v>0</v>
      </c>
      <c r="AL89" s="80"/>
    </row>
    <row r="90" spans="32:38" ht="15.6" hidden="1">
      <c r="AF90" s="77"/>
      <c r="AG90" s="77"/>
      <c r="AH90" s="77"/>
      <c r="AI90" s="84"/>
      <c r="AJ90" s="77"/>
      <c r="AK90" s="79">
        <f t="shared" si="4"/>
        <v>0</v>
      </c>
      <c r="AL90" s="80"/>
    </row>
    <row r="91" spans="32:38" ht="15.6" hidden="1">
      <c r="AF91" s="77"/>
      <c r="AG91" s="77"/>
      <c r="AH91" s="77"/>
      <c r="AI91" s="84"/>
      <c r="AJ91" s="77"/>
      <c r="AK91" s="79">
        <f t="shared" si="4"/>
        <v>0</v>
      </c>
      <c r="AL91" s="80"/>
    </row>
    <row r="92" spans="32:38" ht="15.6" hidden="1">
      <c r="AF92" s="77"/>
      <c r="AG92" s="77"/>
      <c r="AH92" s="77"/>
      <c r="AI92" s="84"/>
      <c r="AJ92" s="77"/>
      <c r="AK92" s="79">
        <f t="shared" si="4"/>
        <v>0</v>
      </c>
      <c r="AL92" s="80"/>
    </row>
    <row r="93" spans="32:38" ht="15.6" hidden="1">
      <c r="AF93" s="85"/>
      <c r="AG93" s="85"/>
      <c r="AH93" s="85"/>
      <c r="AI93" s="85"/>
      <c r="AJ93" s="86" t="s">
        <v>10</v>
      </c>
      <c r="AK93" s="87">
        <f>SUM(AK79:AK92)</f>
        <v>0</v>
      </c>
      <c r="AL93" s="85"/>
    </row>
    <row r="94" spans="32:38" hidden="1"/>
    <row r="95" spans="32:38" hidden="1"/>
    <row r="96" spans="32:38" ht="15.6" hidden="1">
      <c r="AF96" s="74" t="e">
        <f>#REF!</f>
        <v>#REF!</v>
      </c>
      <c r="AG96" s="75"/>
      <c r="AH96" s="75"/>
      <c r="AI96" s="75"/>
      <c r="AJ96" s="75"/>
      <c r="AK96" s="75"/>
      <c r="AL96" s="75"/>
    </row>
    <row r="97" spans="32:38" ht="15.6" hidden="1">
      <c r="AF97" s="76" t="s">
        <v>525</v>
      </c>
      <c r="AG97" s="76" t="s">
        <v>88</v>
      </c>
      <c r="AH97" s="76" t="s">
        <v>102</v>
      </c>
      <c r="AI97" s="76" t="s">
        <v>526</v>
      </c>
      <c r="AJ97" s="76" t="s">
        <v>527</v>
      </c>
      <c r="AK97" s="76" t="s">
        <v>528</v>
      </c>
      <c r="AL97" s="76" t="s">
        <v>62</v>
      </c>
    </row>
    <row r="98" spans="32:38" ht="15.6" hidden="1">
      <c r="AF98" s="77"/>
      <c r="AG98" s="77"/>
      <c r="AH98" s="77"/>
      <c r="AI98" s="78"/>
      <c r="AJ98" s="77"/>
      <c r="AK98" s="79">
        <f>SUM(AI98*AJ98)</f>
        <v>0</v>
      </c>
      <c r="AL98" s="80"/>
    </row>
    <row r="99" spans="32:38" ht="15.6" hidden="1">
      <c r="AF99" s="81"/>
      <c r="AG99" s="82"/>
      <c r="AH99" s="82"/>
      <c r="AI99" s="83"/>
      <c r="AJ99" s="77"/>
      <c r="AK99" s="79">
        <f t="shared" ref="AK99:AK111" si="5">SUM(AI99*AJ99)</f>
        <v>0</v>
      </c>
      <c r="AL99" s="80"/>
    </row>
    <row r="100" spans="32:38" ht="15.6" hidden="1">
      <c r="AF100" s="77"/>
      <c r="AG100" s="77"/>
      <c r="AH100" s="77"/>
      <c r="AI100" s="78"/>
      <c r="AJ100" s="77"/>
      <c r="AK100" s="79">
        <f t="shared" si="5"/>
        <v>0</v>
      </c>
      <c r="AL100" s="80"/>
    </row>
    <row r="101" spans="32:38" ht="15.6" hidden="1">
      <c r="AF101" s="77"/>
      <c r="AG101" s="77"/>
      <c r="AH101" s="77"/>
      <c r="AI101" s="78"/>
      <c r="AJ101" s="77"/>
      <c r="AK101" s="79">
        <f t="shared" si="5"/>
        <v>0</v>
      </c>
      <c r="AL101" s="80"/>
    </row>
    <row r="102" spans="32:38" ht="15.6" hidden="1">
      <c r="AF102" s="77"/>
      <c r="AG102" s="77"/>
      <c r="AH102" s="77"/>
      <c r="AI102" s="78"/>
      <c r="AJ102" s="77"/>
      <c r="AK102" s="79">
        <f t="shared" si="5"/>
        <v>0</v>
      </c>
      <c r="AL102" s="80"/>
    </row>
    <row r="103" spans="32:38" ht="15.6" hidden="1">
      <c r="AF103" s="77"/>
      <c r="AG103" s="77"/>
      <c r="AH103" s="77"/>
      <c r="AI103" s="84"/>
      <c r="AJ103" s="77"/>
      <c r="AK103" s="79">
        <f t="shared" si="5"/>
        <v>0</v>
      </c>
      <c r="AL103" s="80"/>
    </row>
    <row r="104" spans="32:38" ht="15.6" hidden="1">
      <c r="AF104" s="77"/>
      <c r="AG104" s="77"/>
      <c r="AH104" s="77"/>
      <c r="AI104" s="84"/>
      <c r="AJ104" s="77"/>
      <c r="AK104" s="79">
        <f t="shared" si="5"/>
        <v>0</v>
      </c>
      <c r="AL104" s="80"/>
    </row>
    <row r="105" spans="32:38" ht="15.6" hidden="1">
      <c r="AF105" s="77"/>
      <c r="AG105" s="77"/>
      <c r="AH105" s="77"/>
      <c r="AI105" s="84"/>
      <c r="AJ105" s="77"/>
      <c r="AK105" s="79">
        <f t="shared" si="5"/>
        <v>0</v>
      </c>
      <c r="AL105" s="80"/>
    </row>
    <row r="106" spans="32:38" ht="15.6" hidden="1">
      <c r="AF106" s="77"/>
      <c r="AG106" s="77"/>
      <c r="AH106" s="77"/>
      <c r="AI106" s="84"/>
      <c r="AJ106" s="77"/>
      <c r="AK106" s="79">
        <f t="shared" si="5"/>
        <v>0</v>
      </c>
      <c r="AL106" s="80"/>
    </row>
    <row r="107" spans="32:38" ht="15.6" hidden="1">
      <c r="AF107" s="77"/>
      <c r="AG107" s="77"/>
      <c r="AH107" s="77"/>
      <c r="AI107" s="84"/>
      <c r="AJ107" s="77"/>
      <c r="AK107" s="79">
        <f t="shared" si="5"/>
        <v>0</v>
      </c>
      <c r="AL107" s="80"/>
    </row>
    <row r="108" spans="32:38" ht="15.6" hidden="1">
      <c r="AF108" s="77"/>
      <c r="AG108" s="77"/>
      <c r="AH108" s="77"/>
      <c r="AI108" s="84"/>
      <c r="AJ108" s="77"/>
      <c r="AK108" s="79">
        <f t="shared" si="5"/>
        <v>0</v>
      </c>
      <c r="AL108" s="80"/>
    </row>
    <row r="109" spans="32:38" ht="15.6" hidden="1">
      <c r="AF109" s="77"/>
      <c r="AG109" s="77"/>
      <c r="AH109" s="77"/>
      <c r="AI109" s="84"/>
      <c r="AJ109" s="77"/>
      <c r="AK109" s="79">
        <f t="shared" si="5"/>
        <v>0</v>
      </c>
      <c r="AL109" s="80"/>
    </row>
    <row r="110" spans="32:38" ht="15.6" hidden="1">
      <c r="AF110" s="77"/>
      <c r="AG110" s="77"/>
      <c r="AH110" s="77"/>
      <c r="AI110" s="84"/>
      <c r="AJ110" s="77"/>
      <c r="AK110" s="79">
        <f t="shared" si="5"/>
        <v>0</v>
      </c>
      <c r="AL110" s="80"/>
    </row>
    <row r="111" spans="32:38" ht="15.6" hidden="1">
      <c r="AF111" s="77"/>
      <c r="AG111" s="77"/>
      <c r="AH111" s="77"/>
      <c r="AI111" s="84"/>
      <c r="AJ111" s="77"/>
      <c r="AK111" s="79">
        <f t="shared" si="5"/>
        <v>0</v>
      </c>
      <c r="AL111" s="80"/>
    </row>
    <row r="112" spans="32:38" ht="15.6" hidden="1">
      <c r="AF112" s="85"/>
      <c r="AG112" s="85"/>
      <c r="AH112" s="85"/>
      <c r="AI112" s="85"/>
      <c r="AJ112" s="86" t="s">
        <v>10</v>
      </c>
      <c r="AK112" s="87">
        <f>SUM(AK98:AK111)</f>
        <v>0</v>
      </c>
      <c r="AL112" s="85"/>
    </row>
    <row r="113" spans="32:38" hidden="1"/>
    <row r="114" spans="32:38" hidden="1"/>
    <row r="115" spans="32:38" ht="15.6" hidden="1">
      <c r="AF115" s="74" t="e">
        <f>#REF!</f>
        <v>#REF!</v>
      </c>
      <c r="AG115" s="75"/>
      <c r="AH115" s="75"/>
      <c r="AI115" s="75"/>
      <c r="AJ115" s="75"/>
      <c r="AK115" s="75"/>
      <c r="AL115" s="75"/>
    </row>
    <row r="116" spans="32:38" ht="15.6" hidden="1">
      <c r="AF116" s="76" t="s">
        <v>525</v>
      </c>
      <c r="AG116" s="76" t="s">
        <v>88</v>
      </c>
      <c r="AH116" s="76" t="s">
        <v>102</v>
      </c>
      <c r="AI116" s="76" t="s">
        <v>526</v>
      </c>
      <c r="AJ116" s="76" t="s">
        <v>527</v>
      </c>
      <c r="AK116" s="76" t="s">
        <v>528</v>
      </c>
      <c r="AL116" s="76" t="s">
        <v>62</v>
      </c>
    </row>
    <row r="117" spans="32:38" ht="15.6" hidden="1">
      <c r="AF117" s="77"/>
      <c r="AG117" s="77"/>
      <c r="AH117" s="77"/>
      <c r="AI117" s="78"/>
      <c r="AJ117" s="77"/>
      <c r="AK117" s="79">
        <f>SUM(AI117*AJ117)</f>
        <v>0</v>
      </c>
      <c r="AL117" s="80"/>
    </row>
    <row r="118" spans="32:38" ht="15.6" hidden="1">
      <c r="AF118" s="81"/>
      <c r="AG118" s="82"/>
      <c r="AH118" s="82"/>
      <c r="AI118" s="83"/>
      <c r="AJ118" s="77"/>
      <c r="AK118" s="79">
        <f t="shared" ref="AK118:AK130" si="6">SUM(AI118*AJ118)</f>
        <v>0</v>
      </c>
      <c r="AL118" s="80"/>
    </row>
    <row r="119" spans="32:38" ht="15.6" hidden="1">
      <c r="AF119" s="77"/>
      <c r="AG119" s="77"/>
      <c r="AH119" s="77"/>
      <c r="AI119" s="78"/>
      <c r="AJ119" s="77"/>
      <c r="AK119" s="79">
        <f t="shared" si="6"/>
        <v>0</v>
      </c>
      <c r="AL119" s="80"/>
    </row>
    <row r="120" spans="32:38" ht="15.6" hidden="1">
      <c r="AF120" s="77"/>
      <c r="AG120" s="77"/>
      <c r="AH120" s="77"/>
      <c r="AI120" s="78"/>
      <c r="AJ120" s="77"/>
      <c r="AK120" s="79">
        <f t="shared" si="6"/>
        <v>0</v>
      </c>
      <c r="AL120" s="80"/>
    </row>
    <row r="121" spans="32:38" ht="15.6" hidden="1">
      <c r="AF121" s="77"/>
      <c r="AG121" s="77"/>
      <c r="AH121" s="77"/>
      <c r="AI121" s="78"/>
      <c r="AJ121" s="77"/>
      <c r="AK121" s="79">
        <f t="shared" si="6"/>
        <v>0</v>
      </c>
      <c r="AL121" s="80"/>
    </row>
    <row r="122" spans="32:38" ht="15.6" hidden="1">
      <c r="AF122" s="77"/>
      <c r="AG122" s="77"/>
      <c r="AH122" s="77"/>
      <c r="AI122" s="84"/>
      <c r="AJ122" s="77"/>
      <c r="AK122" s="79">
        <f t="shared" si="6"/>
        <v>0</v>
      </c>
      <c r="AL122" s="80"/>
    </row>
    <row r="123" spans="32:38" ht="15.6" hidden="1">
      <c r="AF123" s="77"/>
      <c r="AG123" s="77"/>
      <c r="AH123" s="77"/>
      <c r="AI123" s="84"/>
      <c r="AJ123" s="77"/>
      <c r="AK123" s="79">
        <f t="shared" si="6"/>
        <v>0</v>
      </c>
      <c r="AL123" s="80"/>
    </row>
    <row r="124" spans="32:38" ht="15.6" hidden="1">
      <c r="AF124" s="77"/>
      <c r="AG124" s="77"/>
      <c r="AH124" s="77"/>
      <c r="AI124" s="84"/>
      <c r="AJ124" s="77"/>
      <c r="AK124" s="79">
        <f t="shared" si="6"/>
        <v>0</v>
      </c>
      <c r="AL124" s="80"/>
    </row>
    <row r="125" spans="32:38" ht="15.6" hidden="1">
      <c r="AF125" s="77"/>
      <c r="AG125" s="77"/>
      <c r="AH125" s="77"/>
      <c r="AI125" s="84"/>
      <c r="AJ125" s="77"/>
      <c r="AK125" s="79">
        <f t="shared" si="6"/>
        <v>0</v>
      </c>
      <c r="AL125" s="80"/>
    </row>
    <row r="126" spans="32:38" ht="15.6" hidden="1">
      <c r="AF126" s="77"/>
      <c r="AG126" s="77"/>
      <c r="AH126" s="77"/>
      <c r="AI126" s="84"/>
      <c r="AJ126" s="77"/>
      <c r="AK126" s="79">
        <f t="shared" si="6"/>
        <v>0</v>
      </c>
      <c r="AL126" s="80"/>
    </row>
    <row r="127" spans="32:38" ht="15.6" hidden="1">
      <c r="AF127" s="77"/>
      <c r="AG127" s="77"/>
      <c r="AH127" s="77"/>
      <c r="AI127" s="84"/>
      <c r="AJ127" s="77"/>
      <c r="AK127" s="79">
        <f t="shared" si="6"/>
        <v>0</v>
      </c>
      <c r="AL127" s="80"/>
    </row>
    <row r="128" spans="32:38" ht="15.6" hidden="1">
      <c r="AF128" s="77"/>
      <c r="AG128" s="77"/>
      <c r="AH128" s="77"/>
      <c r="AI128" s="84"/>
      <c r="AJ128" s="77"/>
      <c r="AK128" s="79">
        <f t="shared" si="6"/>
        <v>0</v>
      </c>
      <c r="AL128" s="80"/>
    </row>
    <row r="129" spans="32:38" ht="15.6" hidden="1">
      <c r="AF129" s="77"/>
      <c r="AG129" s="77"/>
      <c r="AH129" s="77"/>
      <c r="AI129" s="84"/>
      <c r="AJ129" s="77"/>
      <c r="AK129" s="79">
        <f t="shared" si="6"/>
        <v>0</v>
      </c>
      <c r="AL129" s="80"/>
    </row>
    <row r="130" spans="32:38" ht="15.6" hidden="1">
      <c r="AF130" s="77"/>
      <c r="AG130" s="77"/>
      <c r="AH130" s="77"/>
      <c r="AI130" s="84"/>
      <c r="AJ130" s="77"/>
      <c r="AK130" s="79">
        <f t="shared" si="6"/>
        <v>0</v>
      </c>
      <c r="AL130" s="80"/>
    </row>
    <row r="131" spans="32:38" ht="15.6" hidden="1">
      <c r="AF131" s="85"/>
      <c r="AG131" s="85"/>
      <c r="AH131" s="85"/>
      <c r="AI131" s="85"/>
      <c r="AJ131" s="86" t="s">
        <v>10</v>
      </c>
      <c r="AK131" s="87">
        <f>SUM(AK117:AK130)</f>
        <v>0</v>
      </c>
      <c r="AL131" s="85"/>
    </row>
    <row r="132" spans="32:38" hidden="1"/>
    <row r="133" spans="32:38" hidden="1"/>
    <row r="134" spans="32:38" ht="15.6" hidden="1">
      <c r="AF134" s="74" t="e">
        <f>#REF!</f>
        <v>#REF!</v>
      </c>
      <c r="AG134" s="75"/>
      <c r="AH134" s="75"/>
      <c r="AI134" s="75"/>
      <c r="AJ134" s="75"/>
      <c r="AK134" s="75"/>
      <c r="AL134" s="75"/>
    </row>
    <row r="135" spans="32:38" ht="15.6" hidden="1">
      <c r="AF135" s="76" t="s">
        <v>525</v>
      </c>
      <c r="AG135" s="76" t="s">
        <v>88</v>
      </c>
      <c r="AH135" s="76" t="s">
        <v>102</v>
      </c>
      <c r="AI135" s="76" t="s">
        <v>526</v>
      </c>
      <c r="AJ135" s="76" t="s">
        <v>527</v>
      </c>
      <c r="AK135" s="76" t="s">
        <v>528</v>
      </c>
      <c r="AL135" s="76" t="s">
        <v>62</v>
      </c>
    </row>
    <row r="136" spans="32:38" ht="15.6" hidden="1">
      <c r="AF136" s="77"/>
      <c r="AG136" s="77"/>
      <c r="AH136" s="77"/>
      <c r="AI136" s="78"/>
      <c r="AJ136" s="77"/>
      <c r="AK136" s="79">
        <f>SUM(AI136*AJ136)</f>
        <v>0</v>
      </c>
      <c r="AL136" s="80"/>
    </row>
    <row r="137" spans="32:38" ht="15.6" hidden="1">
      <c r="AF137" s="81"/>
      <c r="AG137" s="82"/>
      <c r="AH137" s="82"/>
      <c r="AI137" s="83"/>
      <c r="AJ137" s="77"/>
      <c r="AK137" s="79">
        <f t="shared" ref="AK137:AK149" si="7">SUM(AI137*AJ137)</f>
        <v>0</v>
      </c>
      <c r="AL137" s="80"/>
    </row>
    <row r="138" spans="32:38" ht="15.6" hidden="1">
      <c r="AF138" s="77"/>
      <c r="AG138" s="77"/>
      <c r="AH138" s="77"/>
      <c r="AI138" s="78"/>
      <c r="AJ138" s="77"/>
      <c r="AK138" s="79">
        <f t="shared" si="7"/>
        <v>0</v>
      </c>
      <c r="AL138" s="80"/>
    </row>
    <row r="139" spans="32:38" ht="15.6" hidden="1">
      <c r="AF139" s="77"/>
      <c r="AG139" s="77"/>
      <c r="AH139" s="77"/>
      <c r="AI139" s="78"/>
      <c r="AJ139" s="77"/>
      <c r="AK139" s="79">
        <f t="shared" si="7"/>
        <v>0</v>
      </c>
      <c r="AL139" s="80"/>
    </row>
    <row r="140" spans="32:38" ht="15.6" hidden="1">
      <c r="AF140" s="77"/>
      <c r="AG140" s="77"/>
      <c r="AH140" s="77"/>
      <c r="AI140" s="78"/>
      <c r="AJ140" s="77"/>
      <c r="AK140" s="79">
        <f t="shared" si="7"/>
        <v>0</v>
      </c>
      <c r="AL140" s="80"/>
    </row>
    <row r="141" spans="32:38" ht="15.6" hidden="1">
      <c r="AF141" s="77"/>
      <c r="AG141" s="77"/>
      <c r="AH141" s="77"/>
      <c r="AI141" s="84"/>
      <c r="AJ141" s="77"/>
      <c r="AK141" s="79">
        <f t="shared" si="7"/>
        <v>0</v>
      </c>
      <c r="AL141" s="80"/>
    </row>
    <row r="142" spans="32:38" ht="15.6" hidden="1">
      <c r="AF142" s="77"/>
      <c r="AG142" s="77"/>
      <c r="AH142" s="77"/>
      <c r="AI142" s="84"/>
      <c r="AJ142" s="77"/>
      <c r="AK142" s="79">
        <f t="shared" si="7"/>
        <v>0</v>
      </c>
      <c r="AL142" s="80"/>
    </row>
    <row r="143" spans="32:38" ht="15.6" hidden="1">
      <c r="AF143" s="77"/>
      <c r="AG143" s="77"/>
      <c r="AH143" s="77"/>
      <c r="AI143" s="84"/>
      <c r="AJ143" s="77"/>
      <c r="AK143" s="79">
        <f t="shared" si="7"/>
        <v>0</v>
      </c>
      <c r="AL143" s="80"/>
    </row>
    <row r="144" spans="32:38" ht="15.6" hidden="1">
      <c r="AF144" s="77"/>
      <c r="AG144" s="77"/>
      <c r="AH144" s="77"/>
      <c r="AI144" s="84"/>
      <c r="AJ144" s="77"/>
      <c r="AK144" s="79">
        <f t="shared" si="7"/>
        <v>0</v>
      </c>
      <c r="AL144" s="80"/>
    </row>
    <row r="145" spans="32:38" ht="15.6" hidden="1">
      <c r="AF145" s="77"/>
      <c r="AG145" s="77"/>
      <c r="AH145" s="77"/>
      <c r="AI145" s="84"/>
      <c r="AJ145" s="77"/>
      <c r="AK145" s="79">
        <f t="shared" si="7"/>
        <v>0</v>
      </c>
      <c r="AL145" s="80"/>
    </row>
    <row r="146" spans="32:38" ht="15.6" hidden="1">
      <c r="AF146" s="77"/>
      <c r="AG146" s="77"/>
      <c r="AH146" s="77"/>
      <c r="AI146" s="84"/>
      <c r="AJ146" s="77"/>
      <c r="AK146" s="79">
        <f t="shared" si="7"/>
        <v>0</v>
      </c>
      <c r="AL146" s="80"/>
    </row>
    <row r="147" spans="32:38" ht="15.6" hidden="1">
      <c r="AF147" s="77"/>
      <c r="AG147" s="77"/>
      <c r="AH147" s="77"/>
      <c r="AI147" s="84"/>
      <c r="AJ147" s="77"/>
      <c r="AK147" s="79">
        <f t="shared" si="7"/>
        <v>0</v>
      </c>
      <c r="AL147" s="80"/>
    </row>
    <row r="148" spans="32:38" ht="15.6" hidden="1">
      <c r="AF148" s="77"/>
      <c r="AG148" s="77"/>
      <c r="AH148" s="77"/>
      <c r="AI148" s="84"/>
      <c r="AJ148" s="77"/>
      <c r="AK148" s="79">
        <f t="shared" si="7"/>
        <v>0</v>
      </c>
      <c r="AL148" s="80"/>
    </row>
    <row r="149" spans="32:38" ht="15.6" hidden="1">
      <c r="AF149" s="77"/>
      <c r="AG149" s="77"/>
      <c r="AH149" s="77"/>
      <c r="AI149" s="84"/>
      <c r="AJ149" s="77"/>
      <c r="AK149" s="79">
        <f t="shared" si="7"/>
        <v>0</v>
      </c>
      <c r="AL149" s="80"/>
    </row>
    <row r="150" spans="32:38" ht="15.6" hidden="1">
      <c r="AF150" s="85"/>
      <c r="AG150" s="85"/>
      <c r="AH150" s="85"/>
      <c r="AI150" s="85"/>
      <c r="AJ150" s="86" t="s">
        <v>10</v>
      </c>
      <c r="AK150" s="87">
        <f>SUM(AK136:AK149)</f>
        <v>0</v>
      </c>
      <c r="AL150" s="85"/>
    </row>
    <row r="151" spans="32:38" hidden="1"/>
    <row r="152" spans="32:38" hidden="1"/>
    <row r="153" spans="32:38" ht="15.6" hidden="1">
      <c r="AF153" s="74" t="e">
        <f>#REF!</f>
        <v>#REF!</v>
      </c>
      <c r="AG153" s="75"/>
      <c r="AH153" s="75"/>
      <c r="AI153" s="75"/>
      <c r="AJ153" s="75"/>
      <c r="AK153" s="75"/>
      <c r="AL153" s="75"/>
    </row>
    <row r="154" spans="32:38" ht="15.6" hidden="1">
      <c r="AF154" s="76" t="s">
        <v>525</v>
      </c>
      <c r="AG154" s="76" t="s">
        <v>88</v>
      </c>
      <c r="AH154" s="76" t="s">
        <v>102</v>
      </c>
      <c r="AI154" s="76" t="s">
        <v>526</v>
      </c>
      <c r="AJ154" s="76" t="s">
        <v>527</v>
      </c>
      <c r="AK154" s="76" t="s">
        <v>528</v>
      </c>
      <c r="AL154" s="76" t="s">
        <v>62</v>
      </c>
    </row>
    <row r="155" spans="32:38" ht="15.6" hidden="1">
      <c r="AF155" s="77"/>
      <c r="AG155" s="77"/>
      <c r="AH155" s="77"/>
      <c r="AI155" s="78"/>
      <c r="AJ155" s="77"/>
      <c r="AK155" s="79">
        <f>SUM(AI155*AJ155)</f>
        <v>0</v>
      </c>
      <c r="AL155" s="80"/>
    </row>
    <row r="156" spans="32:38" ht="15.6" hidden="1">
      <c r="AF156" s="81"/>
      <c r="AG156" s="82"/>
      <c r="AH156" s="82"/>
      <c r="AI156" s="83"/>
      <c r="AJ156" s="77"/>
      <c r="AK156" s="79">
        <f t="shared" ref="AK156:AK168" si="8">SUM(AI156*AJ156)</f>
        <v>0</v>
      </c>
      <c r="AL156" s="80"/>
    </row>
    <row r="157" spans="32:38" ht="15.6" hidden="1">
      <c r="AF157" s="77"/>
      <c r="AG157" s="77"/>
      <c r="AH157" s="77"/>
      <c r="AI157" s="78"/>
      <c r="AJ157" s="77"/>
      <c r="AK157" s="79">
        <f t="shared" si="8"/>
        <v>0</v>
      </c>
      <c r="AL157" s="80"/>
    </row>
    <row r="158" spans="32:38" ht="15.6" hidden="1">
      <c r="AF158" s="77"/>
      <c r="AG158" s="77"/>
      <c r="AH158" s="77"/>
      <c r="AI158" s="78"/>
      <c r="AJ158" s="77"/>
      <c r="AK158" s="79">
        <f t="shared" si="8"/>
        <v>0</v>
      </c>
      <c r="AL158" s="80"/>
    </row>
    <row r="159" spans="32:38" ht="15.6" hidden="1">
      <c r="AF159" s="77"/>
      <c r="AG159" s="77"/>
      <c r="AH159" s="77"/>
      <c r="AI159" s="78"/>
      <c r="AJ159" s="77"/>
      <c r="AK159" s="79">
        <f t="shared" si="8"/>
        <v>0</v>
      </c>
      <c r="AL159" s="80"/>
    </row>
    <row r="160" spans="32:38" ht="15.6" hidden="1">
      <c r="AF160" s="77"/>
      <c r="AG160" s="77"/>
      <c r="AH160" s="77"/>
      <c r="AI160" s="84"/>
      <c r="AJ160" s="77"/>
      <c r="AK160" s="79">
        <f t="shared" si="8"/>
        <v>0</v>
      </c>
      <c r="AL160" s="80"/>
    </row>
    <row r="161" spans="32:38" ht="15.6" hidden="1">
      <c r="AF161" s="77"/>
      <c r="AG161" s="77"/>
      <c r="AH161" s="77"/>
      <c r="AI161" s="84"/>
      <c r="AJ161" s="77"/>
      <c r="AK161" s="79">
        <f t="shared" si="8"/>
        <v>0</v>
      </c>
      <c r="AL161" s="80"/>
    </row>
    <row r="162" spans="32:38" ht="15.6" hidden="1">
      <c r="AF162" s="77"/>
      <c r="AG162" s="77"/>
      <c r="AH162" s="77"/>
      <c r="AI162" s="84"/>
      <c r="AJ162" s="77"/>
      <c r="AK162" s="79">
        <f t="shared" si="8"/>
        <v>0</v>
      </c>
      <c r="AL162" s="80"/>
    </row>
    <row r="163" spans="32:38" ht="15.6" hidden="1">
      <c r="AF163" s="77"/>
      <c r="AG163" s="77"/>
      <c r="AH163" s="77"/>
      <c r="AI163" s="84"/>
      <c r="AJ163" s="77"/>
      <c r="AK163" s="79">
        <f t="shared" si="8"/>
        <v>0</v>
      </c>
      <c r="AL163" s="80"/>
    </row>
    <row r="164" spans="32:38" ht="15.6" hidden="1">
      <c r="AF164" s="77"/>
      <c r="AG164" s="77"/>
      <c r="AH164" s="77"/>
      <c r="AI164" s="84"/>
      <c r="AJ164" s="77"/>
      <c r="AK164" s="79">
        <f t="shared" si="8"/>
        <v>0</v>
      </c>
      <c r="AL164" s="80"/>
    </row>
    <row r="165" spans="32:38" ht="15.6" hidden="1">
      <c r="AF165" s="77"/>
      <c r="AG165" s="77"/>
      <c r="AH165" s="77"/>
      <c r="AI165" s="84"/>
      <c r="AJ165" s="77"/>
      <c r="AK165" s="79">
        <f t="shared" si="8"/>
        <v>0</v>
      </c>
      <c r="AL165" s="80"/>
    </row>
    <row r="166" spans="32:38" ht="15.6" hidden="1">
      <c r="AF166" s="77"/>
      <c r="AG166" s="77"/>
      <c r="AH166" s="77"/>
      <c r="AI166" s="84"/>
      <c r="AJ166" s="77"/>
      <c r="AK166" s="79">
        <f t="shared" si="8"/>
        <v>0</v>
      </c>
      <c r="AL166" s="80"/>
    </row>
    <row r="167" spans="32:38" ht="15.6" hidden="1">
      <c r="AF167" s="77"/>
      <c r="AG167" s="77"/>
      <c r="AH167" s="77"/>
      <c r="AI167" s="84"/>
      <c r="AJ167" s="77"/>
      <c r="AK167" s="79">
        <f t="shared" si="8"/>
        <v>0</v>
      </c>
      <c r="AL167" s="80"/>
    </row>
    <row r="168" spans="32:38" ht="15.6" hidden="1">
      <c r="AF168" s="77"/>
      <c r="AG168" s="77"/>
      <c r="AH168" s="77"/>
      <c r="AI168" s="84"/>
      <c r="AJ168" s="77"/>
      <c r="AK168" s="79">
        <f t="shared" si="8"/>
        <v>0</v>
      </c>
      <c r="AL168" s="80"/>
    </row>
    <row r="169" spans="32:38" ht="15.6" hidden="1">
      <c r="AF169" s="85"/>
      <c r="AG169" s="85"/>
      <c r="AH169" s="85"/>
      <c r="AI169" s="85"/>
      <c r="AJ169" s="86" t="s">
        <v>10</v>
      </c>
      <c r="AK169" s="87">
        <f>SUM(AK155:AK168)</f>
        <v>0</v>
      </c>
      <c r="AL169" s="85"/>
    </row>
    <row r="170" spans="32:38" hidden="1"/>
    <row r="171" spans="32:38" hidden="1"/>
    <row r="172" spans="32:38" ht="15.6" hidden="1">
      <c r="AF172" s="74" t="e">
        <f>#REF!</f>
        <v>#REF!</v>
      </c>
      <c r="AG172" s="75"/>
      <c r="AH172" s="75"/>
      <c r="AI172" s="75"/>
      <c r="AJ172" s="75"/>
      <c r="AK172" s="75"/>
      <c r="AL172" s="75"/>
    </row>
    <row r="173" spans="32:38" ht="15.6" hidden="1">
      <c r="AF173" s="76" t="s">
        <v>525</v>
      </c>
      <c r="AG173" s="76" t="s">
        <v>88</v>
      </c>
      <c r="AH173" s="76" t="s">
        <v>102</v>
      </c>
      <c r="AI173" s="76" t="s">
        <v>526</v>
      </c>
      <c r="AJ173" s="76" t="s">
        <v>527</v>
      </c>
      <c r="AK173" s="76" t="s">
        <v>528</v>
      </c>
      <c r="AL173" s="76" t="s">
        <v>62</v>
      </c>
    </row>
    <row r="174" spans="32:38" ht="15.6" hidden="1">
      <c r="AF174" s="77"/>
      <c r="AG174" s="77"/>
      <c r="AH174" s="77"/>
      <c r="AI174" s="78"/>
      <c r="AJ174" s="77"/>
      <c r="AK174" s="79">
        <f>SUM(AI174*AJ174)</f>
        <v>0</v>
      </c>
      <c r="AL174" s="80"/>
    </row>
    <row r="175" spans="32:38" ht="15.6" hidden="1">
      <c r="AF175" s="81"/>
      <c r="AG175" s="82"/>
      <c r="AH175" s="82"/>
      <c r="AI175" s="83"/>
      <c r="AJ175" s="77"/>
      <c r="AK175" s="79">
        <f t="shared" ref="AK175:AK187" si="9">SUM(AI175*AJ175)</f>
        <v>0</v>
      </c>
      <c r="AL175" s="80"/>
    </row>
    <row r="176" spans="32:38" ht="15.6" hidden="1">
      <c r="AF176" s="77"/>
      <c r="AG176" s="77"/>
      <c r="AH176" s="77"/>
      <c r="AI176" s="78"/>
      <c r="AJ176" s="77"/>
      <c r="AK176" s="79">
        <f t="shared" si="9"/>
        <v>0</v>
      </c>
      <c r="AL176" s="80"/>
    </row>
    <row r="177" spans="32:38" ht="15.6" hidden="1">
      <c r="AF177" s="77"/>
      <c r="AG177" s="77"/>
      <c r="AH177" s="77"/>
      <c r="AI177" s="78"/>
      <c r="AJ177" s="77"/>
      <c r="AK177" s="79">
        <f t="shared" si="9"/>
        <v>0</v>
      </c>
      <c r="AL177" s="80"/>
    </row>
    <row r="178" spans="32:38" ht="15.6" hidden="1">
      <c r="AF178" s="77"/>
      <c r="AG178" s="77"/>
      <c r="AH178" s="77"/>
      <c r="AI178" s="78"/>
      <c r="AJ178" s="77"/>
      <c r="AK178" s="79">
        <f t="shared" si="9"/>
        <v>0</v>
      </c>
      <c r="AL178" s="80"/>
    </row>
    <row r="179" spans="32:38" ht="15.6" hidden="1">
      <c r="AF179" s="77"/>
      <c r="AG179" s="77"/>
      <c r="AH179" s="77"/>
      <c r="AI179" s="84"/>
      <c r="AJ179" s="77"/>
      <c r="AK179" s="79">
        <f t="shared" si="9"/>
        <v>0</v>
      </c>
      <c r="AL179" s="80"/>
    </row>
    <row r="180" spans="32:38" ht="15.6" hidden="1">
      <c r="AF180" s="77"/>
      <c r="AG180" s="77"/>
      <c r="AH180" s="77"/>
      <c r="AI180" s="84"/>
      <c r="AJ180" s="77"/>
      <c r="AK180" s="79">
        <f t="shared" si="9"/>
        <v>0</v>
      </c>
      <c r="AL180" s="80"/>
    </row>
    <row r="181" spans="32:38" ht="15.6" hidden="1">
      <c r="AF181" s="77"/>
      <c r="AG181" s="77"/>
      <c r="AH181" s="77"/>
      <c r="AI181" s="84"/>
      <c r="AJ181" s="77"/>
      <c r="AK181" s="79">
        <f t="shared" si="9"/>
        <v>0</v>
      </c>
      <c r="AL181" s="80"/>
    </row>
    <row r="182" spans="32:38" ht="15.6" hidden="1">
      <c r="AF182" s="77"/>
      <c r="AG182" s="77"/>
      <c r="AH182" s="77"/>
      <c r="AI182" s="84"/>
      <c r="AJ182" s="77"/>
      <c r="AK182" s="79">
        <f t="shared" si="9"/>
        <v>0</v>
      </c>
      <c r="AL182" s="80"/>
    </row>
    <row r="183" spans="32:38" ht="15.6" hidden="1">
      <c r="AF183" s="77"/>
      <c r="AG183" s="77"/>
      <c r="AH183" s="77"/>
      <c r="AI183" s="84"/>
      <c r="AJ183" s="77"/>
      <c r="AK183" s="79">
        <f t="shared" si="9"/>
        <v>0</v>
      </c>
      <c r="AL183" s="80"/>
    </row>
    <row r="184" spans="32:38" ht="15.6" hidden="1">
      <c r="AF184" s="77"/>
      <c r="AG184" s="77"/>
      <c r="AH184" s="77"/>
      <c r="AI184" s="84"/>
      <c r="AJ184" s="77"/>
      <c r="AK184" s="79">
        <f t="shared" si="9"/>
        <v>0</v>
      </c>
      <c r="AL184" s="80"/>
    </row>
    <row r="185" spans="32:38" ht="15.6" hidden="1">
      <c r="AF185" s="77"/>
      <c r="AG185" s="77"/>
      <c r="AH185" s="77"/>
      <c r="AI185" s="84"/>
      <c r="AJ185" s="77"/>
      <c r="AK185" s="79">
        <f t="shared" si="9"/>
        <v>0</v>
      </c>
      <c r="AL185" s="80"/>
    </row>
    <row r="186" spans="32:38" ht="15.6" hidden="1">
      <c r="AF186" s="77"/>
      <c r="AG186" s="77"/>
      <c r="AH186" s="77"/>
      <c r="AI186" s="84"/>
      <c r="AJ186" s="77"/>
      <c r="AK186" s="79">
        <f t="shared" si="9"/>
        <v>0</v>
      </c>
      <c r="AL186" s="80"/>
    </row>
    <row r="187" spans="32:38" ht="15.6" hidden="1">
      <c r="AF187" s="77"/>
      <c r="AG187" s="77"/>
      <c r="AH187" s="77"/>
      <c r="AI187" s="84"/>
      <c r="AJ187" s="77"/>
      <c r="AK187" s="79">
        <f t="shared" si="9"/>
        <v>0</v>
      </c>
      <c r="AL187" s="80"/>
    </row>
    <row r="188" spans="32:38" ht="15.6" hidden="1">
      <c r="AF188" s="85"/>
      <c r="AG188" s="85"/>
      <c r="AH188" s="85"/>
      <c r="AI188" s="85"/>
      <c r="AJ188" s="86" t="s">
        <v>10</v>
      </c>
      <c r="AK188" s="87">
        <f>SUM(AK174:AK187)</f>
        <v>0</v>
      </c>
      <c r="AL188" s="85"/>
    </row>
    <row r="189" spans="32:38" hidden="1"/>
  </sheetData>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BI206"/>
  <sheetViews>
    <sheetView topLeftCell="AG17" workbookViewId="0">
      <selection activeCell="AH216" sqref="AH216"/>
    </sheetView>
  </sheetViews>
  <sheetFormatPr defaultColWidth="9.33203125" defaultRowHeight="14.4"/>
  <cols>
    <col min="1" max="1" width="26.6640625" style="52" hidden="1" customWidth="1"/>
    <col min="2" max="2" width="17.6640625" style="52" hidden="1" customWidth="1"/>
    <col min="3" max="3" width="21.33203125" style="52" hidden="1" customWidth="1"/>
    <col min="4" max="4" width="19.33203125" style="52" hidden="1" customWidth="1"/>
    <col min="5" max="5" width="40.6640625" style="52" hidden="1" customWidth="1"/>
    <col min="6" max="6" width="0" style="52" hidden="1" customWidth="1"/>
    <col min="7" max="8" width="9.33203125" style="52" hidden="1" customWidth="1"/>
    <col min="9" max="9" width="0" style="52" hidden="1" customWidth="1"/>
    <col min="10" max="10" width="11.33203125" style="52" hidden="1" customWidth="1"/>
    <col min="11" max="12" width="10.33203125" style="52" hidden="1" customWidth="1"/>
    <col min="13" max="25" width="16.6640625" style="52" hidden="1" customWidth="1"/>
    <col min="26" max="27" width="16.33203125" style="52" hidden="1" customWidth="1"/>
    <col min="28" max="28" width="28.6640625" style="52" hidden="1" customWidth="1"/>
    <col min="29" max="29" width="19.6640625" style="52" hidden="1" customWidth="1"/>
    <col min="30" max="31" width="0" style="52" hidden="1" customWidth="1"/>
    <col min="32" max="32" width="0" hidden="1" customWidth="1"/>
    <col min="33" max="33" width="13.6640625" bestFit="1" customWidth="1"/>
    <col min="34" max="34" width="36.6640625" bestFit="1" customWidth="1"/>
    <col min="35" max="35" width="10.33203125" bestFit="1" customWidth="1"/>
    <col min="36" max="36" width="12.6640625" bestFit="1" customWidth="1"/>
    <col min="37" max="37" width="14.6640625" bestFit="1" customWidth="1"/>
    <col min="38" max="38" width="13.33203125" bestFit="1" customWidth="1"/>
    <col min="39" max="39" width="36.33203125" customWidth="1"/>
    <col min="2090" max="16384" width="9.33203125" style="52"/>
  </cols>
  <sheetData>
    <row r="1" spans="1:29" ht="18" hidden="1">
      <c r="A1" s="73" t="s">
        <v>559</v>
      </c>
    </row>
    <row r="2" spans="1:29" ht="15" hidden="1" thickBot="1"/>
    <row r="3" spans="1:29" ht="15" hidden="1" thickBot="1">
      <c r="A3" s="64" t="e">
        <f>#REF!</f>
        <v>#REF!</v>
      </c>
    </row>
    <row r="4" spans="1:29" ht="92.4" hidden="1">
      <c r="A4" s="63" t="s">
        <v>530</v>
      </c>
      <c r="B4" s="53" t="s">
        <v>531</v>
      </c>
      <c r="C4" s="53" t="s">
        <v>532</v>
      </c>
      <c r="D4" s="54" t="s">
        <v>533</v>
      </c>
      <c r="E4" s="53" t="s">
        <v>534</v>
      </c>
      <c r="F4" s="53" t="s">
        <v>535</v>
      </c>
      <c r="G4" s="53" t="s">
        <v>536</v>
      </c>
      <c r="H4" s="53" t="s">
        <v>537</v>
      </c>
      <c r="I4" s="53" t="s">
        <v>538</v>
      </c>
      <c r="J4" s="53" t="s">
        <v>539</v>
      </c>
      <c r="K4" s="53" t="s">
        <v>540</v>
      </c>
      <c r="L4" s="53" t="s">
        <v>541</v>
      </c>
      <c r="M4" s="53" t="s">
        <v>542</v>
      </c>
      <c r="N4" s="53" t="s">
        <v>543</v>
      </c>
      <c r="O4" s="53" t="s">
        <v>544</v>
      </c>
      <c r="P4" s="53" t="s">
        <v>545</v>
      </c>
      <c r="Q4" s="53" t="s">
        <v>546</v>
      </c>
      <c r="R4" s="53" t="s">
        <v>547</v>
      </c>
      <c r="S4" s="53" t="s">
        <v>548</v>
      </c>
      <c r="T4" s="53" t="s">
        <v>549</v>
      </c>
      <c r="U4" s="53" t="s">
        <v>550</v>
      </c>
      <c r="V4" s="53" t="s">
        <v>551</v>
      </c>
      <c r="W4" s="53" t="s">
        <v>552</v>
      </c>
      <c r="X4" s="53" t="s">
        <v>553</v>
      </c>
      <c r="Y4" s="53" t="s">
        <v>554</v>
      </c>
      <c r="Z4" s="53" t="s">
        <v>555</v>
      </c>
      <c r="AA4" s="53" t="s">
        <v>556</v>
      </c>
      <c r="AB4" s="53" t="s">
        <v>557</v>
      </c>
      <c r="AC4" s="53" t="s">
        <v>558</v>
      </c>
    </row>
    <row r="5" spans="1:29" hidden="1">
      <c r="A5" s="55"/>
      <c r="B5" s="56"/>
      <c r="C5" s="57"/>
      <c r="D5" s="57"/>
      <c r="E5" s="57"/>
      <c r="F5" s="55"/>
      <c r="G5" s="57"/>
      <c r="H5" s="57"/>
      <c r="I5" s="57"/>
      <c r="J5" s="58"/>
      <c r="K5" s="58"/>
      <c r="L5" s="58"/>
      <c r="M5" s="58"/>
      <c r="N5" s="58"/>
      <c r="O5" s="58"/>
      <c r="P5" s="58"/>
      <c r="Q5" s="58"/>
      <c r="R5" s="58"/>
      <c r="S5" s="58"/>
      <c r="T5" s="58"/>
      <c r="U5" s="58"/>
      <c r="V5" s="58"/>
      <c r="W5" s="58"/>
      <c r="X5" s="58"/>
      <c r="Y5" s="58"/>
      <c r="Z5" s="57"/>
      <c r="AA5" s="57"/>
      <c r="AB5" s="57"/>
      <c r="AC5" s="57"/>
    </row>
    <row r="6" spans="1:29" hidden="1">
      <c r="A6" s="55"/>
      <c r="B6" s="56"/>
      <c r="C6" s="57"/>
      <c r="D6" s="57"/>
      <c r="E6" s="57"/>
      <c r="F6" s="55"/>
      <c r="G6" s="57"/>
      <c r="H6" s="57"/>
      <c r="I6" s="57"/>
      <c r="J6" s="58"/>
      <c r="K6" s="58"/>
      <c r="L6" s="58"/>
      <c r="M6" s="58"/>
      <c r="N6" s="58"/>
      <c r="O6" s="58"/>
      <c r="P6" s="58"/>
      <c r="Q6" s="58"/>
      <c r="R6" s="58"/>
      <c r="S6" s="58"/>
      <c r="T6" s="58"/>
      <c r="U6" s="58"/>
      <c r="V6" s="58"/>
      <c r="W6" s="58"/>
      <c r="X6" s="58"/>
      <c r="Y6" s="58"/>
      <c r="Z6" s="57"/>
      <c r="AA6" s="57"/>
      <c r="AB6" s="57"/>
      <c r="AC6" s="57"/>
    </row>
    <row r="7" spans="1:29" hidden="1">
      <c r="A7" s="55"/>
      <c r="B7" s="56"/>
      <c r="C7" s="57"/>
      <c r="D7" s="57"/>
      <c r="E7" s="57"/>
      <c r="F7" s="55"/>
      <c r="G7" s="57"/>
      <c r="H7" s="57"/>
      <c r="I7" s="57"/>
      <c r="J7" s="58"/>
      <c r="K7" s="58"/>
      <c r="L7" s="58"/>
      <c r="M7" s="58"/>
      <c r="N7" s="58"/>
      <c r="O7" s="58"/>
      <c r="P7" s="58"/>
      <c r="Q7" s="58"/>
      <c r="R7" s="58"/>
      <c r="S7" s="58"/>
      <c r="T7" s="58"/>
      <c r="U7" s="58"/>
      <c r="V7" s="58"/>
      <c r="W7" s="58"/>
      <c r="X7" s="58"/>
      <c r="Y7" s="58"/>
      <c r="Z7" s="57"/>
      <c r="AA7" s="57"/>
      <c r="AB7" s="57"/>
      <c r="AC7" s="57"/>
    </row>
    <row r="8" spans="1:29" hidden="1">
      <c r="A8" s="55"/>
      <c r="B8" s="56"/>
      <c r="C8" s="57"/>
      <c r="D8" s="57"/>
      <c r="E8" s="57"/>
      <c r="F8" s="55"/>
      <c r="G8" s="57"/>
      <c r="H8" s="57"/>
      <c r="I8" s="57"/>
      <c r="J8" s="58"/>
      <c r="K8" s="58"/>
      <c r="L8" s="58"/>
      <c r="M8" s="58"/>
      <c r="N8" s="58"/>
      <c r="O8" s="58"/>
      <c r="P8" s="58"/>
      <c r="Q8" s="58"/>
      <c r="R8" s="58"/>
      <c r="S8" s="58"/>
      <c r="T8" s="58"/>
      <c r="U8" s="58"/>
      <c r="V8" s="58"/>
      <c r="W8" s="58"/>
      <c r="X8" s="58"/>
      <c r="Y8" s="58"/>
      <c r="Z8" s="57"/>
      <c r="AA8" s="57"/>
      <c r="AB8" s="57"/>
      <c r="AC8" s="57"/>
    </row>
    <row r="9" spans="1:29" hidden="1">
      <c r="A9" s="55"/>
      <c r="B9" s="56"/>
      <c r="C9" s="57"/>
      <c r="D9" s="57"/>
      <c r="E9" s="57"/>
      <c r="F9" s="55"/>
      <c r="G9" s="57"/>
      <c r="H9" s="57"/>
      <c r="I9" s="57"/>
      <c r="J9" s="58"/>
      <c r="K9" s="58"/>
      <c r="L9" s="58"/>
      <c r="M9" s="58"/>
      <c r="N9" s="58"/>
      <c r="O9" s="58"/>
      <c r="P9" s="58"/>
      <c r="Q9" s="58"/>
      <c r="R9" s="58"/>
      <c r="S9" s="58"/>
      <c r="T9" s="58"/>
      <c r="U9" s="58"/>
      <c r="V9" s="58"/>
      <c r="W9" s="58"/>
      <c r="X9" s="58"/>
      <c r="Y9" s="58"/>
      <c r="Z9" s="57"/>
      <c r="AA9" s="57"/>
      <c r="AB9" s="57"/>
      <c r="AC9" s="57"/>
    </row>
    <row r="10" spans="1:29" hidden="1">
      <c r="A10" s="55"/>
      <c r="B10" s="56"/>
      <c r="C10" s="57"/>
      <c r="D10" s="57"/>
      <c r="E10" s="57"/>
      <c r="F10" s="55"/>
      <c r="G10" s="57"/>
      <c r="H10" s="57"/>
      <c r="I10" s="57"/>
      <c r="J10" s="58"/>
      <c r="K10" s="58"/>
      <c r="L10" s="58"/>
      <c r="M10" s="58"/>
      <c r="N10" s="58"/>
      <c r="O10" s="58"/>
      <c r="P10" s="58"/>
      <c r="Q10" s="58"/>
      <c r="R10" s="58"/>
      <c r="S10" s="58"/>
      <c r="T10" s="58"/>
      <c r="U10" s="58"/>
      <c r="V10" s="58"/>
      <c r="W10" s="58"/>
      <c r="X10" s="58"/>
      <c r="Y10" s="58"/>
      <c r="Z10" s="57"/>
      <c r="AA10" s="57"/>
      <c r="AB10" s="57"/>
      <c r="AC10" s="57"/>
    </row>
    <row r="11" spans="1:29" hidden="1">
      <c r="A11" s="55"/>
      <c r="B11" s="56"/>
      <c r="C11" s="57"/>
      <c r="D11" s="57"/>
      <c r="E11" s="57"/>
      <c r="F11" s="55"/>
      <c r="G11" s="57"/>
      <c r="H11" s="57"/>
      <c r="I11" s="57"/>
      <c r="J11" s="58"/>
      <c r="K11" s="58"/>
      <c r="L11" s="58"/>
      <c r="M11" s="58"/>
      <c r="N11" s="58"/>
      <c r="O11" s="58"/>
      <c r="P11" s="58"/>
      <c r="Q11" s="58"/>
      <c r="R11" s="58"/>
      <c r="S11" s="58"/>
      <c r="T11" s="58"/>
      <c r="U11" s="58"/>
      <c r="V11" s="58"/>
      <c r="W11" s="58"/>
      <c r="X11" s="58"/>
      <c r="Y11" s="58"/>
      <c r="Z11" s="57"/>
      <c r="AA11" s="57"/>
      <c r="AB11" s="57"/>
      <c r="AC11" s="57"/>
    </row>
    <row r="12" spans="1:29" hidden="1">
      <c r="A12" s="55"/>
      <c r="B12" s="56"/>
      <c r="C12" s="57"/>
      <c r="D12" s="57"/>
      <c r="E12" s="57"/>
      <c r="F12" s="55"/>
      <c r="G12" s="57"/>
      <c r="H12" s="57"/>
      <c r="I12" s="57"/>
      <c r="J12" s="58"/>
      <c r="K12" s="58"/>
      <c r="L12" s="58"/>
      <c r="M12" s="58"/>
      <c r="N12" s="58"/>
      <c r="O12" s="58"/>
      <c r="P12" s="58"/>
      <c r="Q12" s="58"/>
      <c r="R12" s="58"/>
      <c r="S12" s="58"/>
      <c r="T12" s="58"/>
      <c r="U12" s="58"/>
      <c r="V12" s="58"/>
      <c r="W12" s="58"/>
      <c r="X12" s="58"/>
      <c r="Y12" s="58"/>
      <c r="Z12" s="57"/>
      <c r="AA12" s="57"/>
      <c r="AB12" s="57"/>
      <c r="AC12" s="57"/>
    </row>
    <row r="13" spans="1:29" hidden="1">
      <c r="A13" s="55"/>
      <c r="B13" s="56"/>
      <c r="C13" s="57"/>
      <c r="D13" s="57"/>
      <c r="E13" s="57"/>
      <c r="F13" s="55"/>
      <c r="G13" s="57"/>
      <c r="H13" s="57"/>
      <c r="I13" s="57"/>
      <c r="J13" s="58"/>
      <c r="K13" s="58"/>
      <c r="L13" s="58"/>
      <c r="M13" s="58"/>
      <c r="N13" s="58"/>
      <c r="O13" s="58"/>
      <c r="P13" s="58"/>
      <c r="Q13" s="58"/>
      <c r="R13" s="58"/>
      <c r="S13" s="58"/>
      <c r="T13" s="58"/>
      <c r="U13" s="58"/>
      <c r="V13" s="58"/>
      <c r="W13" s="58"/>
      <c r="X13" s="58"/>
      <c r="Y13" s="58"/>
      <c r="Z13" s="57"/>
      <c r="AA13" s="57"/>
      <c r="AB13" s="57"/>
      <c r="AC13" s="57"/>
    </row>
    <row r="14" spans="1:29" ht="15" hidden="1" thickBot="1">
      <c r="A14"/>
      <c r="B14"/>
      <c r="C14"/>
      <c r="D14"/>
      <c r="E14"/>
      <c r="F14"/>
      <c r="G14"/>
      <c r="H14"/>
      <c r="I14"/>
      <c r="J14"/>
      <c r="K14"/>
      <c r="L14"/>
      <c r="M14"/>
      <c r="N14"/>
      <c r="O14"/>
      <c r="P14"/>
      <c r="Q14"/>
      <c r="R14"/>
      <c r="S14"/>
      <c r="T14"/>
      <c r="U14"/>
      <c r="V14"/>
      <c r="W14"/>
      <c r="X14"/>
      <c r="Y14"/>
      <c r="Z14"/>
      <c r="AA14"/>
      <c r="AB14"/>
      <c r="AC14"/>
    </row>
    <row r="15" spans="1:29" ht="33.75" hidden="1" customHeight="1" thickBot="1">
      <c r="B15"/>
      <c r="C15"/>
      <c r="D15"/>
      <c r="E15"/>
      <c r="F15"/>
      <c r="G15"/>
      <c r="H15"/>
      <c r="I15"/>
      <c r="J15"/>
      <c r="K15"/>
      <c r="L15"/>
      <c r="M15" s="59">
        <f>SUM(M5:M13)</f>
        <v>0</v>
      </c>
      <c r="N15" s="59">
        <f>SUM(N5:N13)</f>
        <v>0</v>
      </c>
      <c r="O15" s="59">
        <f>SUM(O5:O13)</f>
        <v>0</v>
      </c>
      <c r="P15" s="59">
        <f>SUM(P5:P13)</f>
        <v>0</v>
      </c>
      <c r="Q15" s="59">
        <f>SUM(Q5:Q13)</f>
        <v>0</v>
      </c>
      <c r="R15"/>
      <c r="S15"/>
      <c r="T15"/>
      <c r="U15" s="60" t="s">
        <v>542</v>
      </c>
      <c r="V15" s="61">
        <f>SUM(V5:V13)</f>
        <v>0</v>
      </c>
      <c r="W15" s="61">
        <f>SUM(W5:W13)</f>
        <v>0</v>
      </c>
      <c r="X15" s="61">
        <f>SUM(X5:X13)</f>
        <v>0</v>
      </c>
      <c r="Y15" s="62">
        <f>SUM(Y5:Y13)</f>
        <v>0</v>
      </c>
      <c r="Z15"/>
      <c r="AA15"/>
      <c r="AB15"/>
      <c r="AC15"/>
    </row>
    <row r="16" spans="1:29" hidden="1"/>
    <row r="17" spans="33:39" ht="15.6">
      <c r="AG17" s="74" t="e">
        <f>#REF!</f>
        <v>#REF!</v>
      </c>
      <c r="AH17" s="75"/>
      <c r="AI17" s="75"/>
      <c r="AJ17" s="75"/>
      <c r="AK17" s="75"/>
      <c r="AL17" s="75"/>
      <c r="AM17" s="75"/>
    </row>
    <row r="18" spans="33:39" ht="15.6">
      <c r="AG18" s="76" t="s">
        <v>525</v>
      </c>
      <c r="AH18" s="76" t="s">
        <v>88</v>
      </c>
      <c r="AI18" s="76" t="s">
        <v>102</v>
      </c>
      <c r="AJ18" s="76" t="s">
        <v>526</v>
      </c>
      <c r="AK18" s="76" t="s">
        <v>527</v>
      </c>
      <c r="AL18" s="76" t="s">
        <v>528</v>
      </c>
      <c r="AM18" s="76" t="s">
        <v>62</v>
      </c>
    </row>
    <row r="19" spans="33:39" ht="15.6">
      <c r="AG19" s="77"/>
      <c r="AH19" s="77"/>
      <c r="AI19" s="77"/>
      <c r="AJ19" s="78"/>
      <c r="AK19" s="77"/>
      <c r="AL19" s="79">
        <f>SUM(AJ19*AK19)</f>
        <v>0</v>
      </c>
      <c r="AM19" s="80"/>
    </row>
    <row r="20" spans="33:39" ht="15.6">
      <c r="AG20" s="81"/>
      <c r="AH20" s="82"/>
      <c r="AI20" s="82"/>
      <c r="AJ20" s="83"/>
      <c r="AK20" s="77"/>
      <c r="AL20" s="79">
        <f t="shared" ref="AL20:AL32" si="0">SUM(AJ20*AK20)</f>
        <v>0</v>
      </c>
      <c r="AM20" s="80"/>
    </row>
    <row r="21" spans="33:39" ht="15.6">
      <c r="AG21" s="77"/>
      <c r="AH21" s="77"/>
      <c r="AI21" s="77"/>
      <c r="AJ21" s="78"/>
      <c r="AK21" s="77"/>
      <c r="AL21" s="79">
        <f t="shared" si="0"/>
        <v>0</v>
      </c>
      <c r="AM21" s="80"/>
    </row>
    <row r="22" spans="33:39" ht="15.6">
      <c r="AG22" s="77"/>
      <c r="AH22" s="77"/>
      <c r="AI22" s="77"/>
      <c r="AJ22" s="78"/>
      <c r="AK22" s="77"/>
      <c r="AL22" s="79">
        <f t="shared" si="0"/>
        <v>0</v>
      </c>
      <c r="AM22" s="80"/>
    </row>
    <row r="23" spans="33:39" ht="15.6">
      <c r="AG23" s="77"/>
      <c r="AH23" s="77"/>
      <c r="AI23" s="77"/>
      <c r="AJ23" s="78"/>
      <c r="AK23" s="77"/>
      <c r="AL23" s="79">
        <f t="shared" si="0"/>
        <v>0</v>
      </c>
      <c r="AM23" s="80"/>
    </row>
    <row r="24" spans="33:39" ht="15.6">
      <c r="AG24" s="77"/>
      <c r="AH24" s="77"/>
      <c r="AI24" s="77"/>
      <c r="AJ24" s="84"/>
      <c r="AK24" s="77"/>
      <c r="AL24" s="79">
        <f t="shared" si="0"/>
        <v>0</v>
      </c>
      <c r="AM24" s="80"/>
    </row>
    <row r="25" spans="33:39" ht="15.6">
      <c r="AG25" s="77"/>
      <c r="AH25" s="77"/>
      <c r="AI25" s="77"/>
      <c r="AJ25" s="84"/>
      <c r="AK25" s="77"/>
      <c r="AL25" s="79">
        <f t="shared" si="0"/>
        <v>0</v>
      </c>
      <c r="AM25" s="80"/>
    </row>
    <row r="26" spans="33:39" ht="15.6">
      <c r="AG26" s="77"/>
      <c r="AH26" s="77"/>
      <c r="AI26" s="77"/>
      <c r="AJ26" s="84"/>
      <c r="AK26" s="77"/>
      <c r="AL26" s="79">
        <f t="shared" si="0"/>
        <v>0</v>
      </c>
      <c r="AM26" s="80"/>
    </row>
    <row r="27" spans="33:39" ht="15.6">
      <c r="AG27" s="77"/>
      <c r="AH27" s="77"/>
      <c r="AI27" s="77"/>
      <c r="AJ27" s="84"/>
      <c r="AK27" s="77"/>
      <c r="AL27" s="79">
        <f t="shared" si="0"/>
        <v>0</v>
      </c>
      <c r="AM27" s="80"/>
    </row>
    <row r="28" spans="33:39" ht="15.6">
      <c r="AG28" s="77"/>
      <c r="AH28" s="77"/>
      <c r="AI28" s="77"/>
      <c r="AJ28" s="84"/>
      <c r="AK28" s="77"/>
      <c r="AL28" s="79">
        <f t="shared" si="0"/>
        <v>0</v>
      </c>
      <c r="AM28" s="80"/>
    </row>
    <row r="29" spans="33:39" ht="15.6">
      <c r="AG29" s="77"/>
      <c r="AH29" s="77"/>
      <c r="AI29" s="77"/>
      <c r="AJ29" s="84"/>
      <c r="AK29" s="77"/>
      <c r="AL29" s="79">
        <f t="shared" si="0"/>
        <v>0</v>
      </c>
      <c r="AM29" s="80"/>
    </row>
    <row r="30" spans="33:39" ht="15.6">
      <c r="AG30" s="77"/>
      <c r="AH30" s="77"/>
      <c r="AI30" s="77"/>
      <c r="AJ30" s="84"/>
      <c r="AK30" s="77"/>
      <c r="AL30" s="79">
        <f t="shared" si="0"/>
        <v>0</v>
      </c>
      <c r="AM30" s="80"/>
    </row>
    <row r="31" spans="33:39" ht="15.6">
      <c r="AG31" s="77"/>
      <c r="AH31" s="77"/>
      <c r="AI31" s="77"/>
      <c r="AJ31" s="84"/>
      <c r="AK31" s="77"/>
      <c r="AL31" s="79">
        <f t="shared" si="0"/>
        <v>0</v>
      </c>
      <c r="AM31" s="80"/>
    </row>
    <row r="32" spans="33:39" ht="15.6">
      <c r="AG32" s="77"/>
      <c r="AH32" s="77"/>
      <c r="AI32" s="77"/>
      <c r="AJ32" s="84"/>
      <c r="AK32" s="77"/>
      <c r="AL32" s="79">
        <f t="shared" si="0"/>
        <v>0</v>
      </c>
      <c r="AM32" s="80"/>
    </row>
    <row r="33" spans="33:39" ht="15.6">
      <c r="AG33" s="85"/>
      <c r="AH33" s="85"/>
      <c r="AI33" s="85"/>
      <c r="AJ33" s="85"/>
      <c r="AK33" s="86" t="s">
        <v>10</v>
      </c>
      <c r="AL33" s="87">
        <f>SUM(AL19:AL32)</f>
        <v>0</v>
      </c>
      <c r="AM33" s="85"/>
    </row>
    <row r="34" spans="33:39" hidden="1"/>
    <row r="35" spans="33:39" hidden="1"/>
    <row r="36" spans="33:39" ht="15.6" hidden="1">
      <c r="AG36" s="74" t="e">
        <f>#REF!</f>
        <v>#REF!</v>
      </c>
      <c r="AH36" s="75"/>
      <c r="AI36" s="75"/>
      <c r="AJ36" s="75"/>
      <c r="AK36" s="75"/>
      <c r="AL36" s="75"/>
      <c r="AM36" s="75"/>
    </row>
    <row r="37" spans="33:39" ht="15.6" hidden="1">
      <c r="AG37" s="76" t="s">
        <v>525</v>
      </c>
      <c r="AH37" s="76" t="s">
        <v>88</v>
      </c>
      <c r="AI37" s="76" t="s">
        <v>102</v>
      </c>
      <c r="AJ37" s="76" t="s">
        <v>526</v>
      </c>
      <c r="AK37" s="76" t="s">
        <v>527</v>
      </c>
      <c r="AL37" s="76" t="s">
        <v>528</v>
      </c>
      <c r="AM37" s="76" t="s">
        <v>62</v>
      </c>
    </row>
    <row r="38" spans="33:39" ht="15.6" hidden="1">
      <c r="AG38" s="77"/>
      <c r="AH38" s="77"/>
      <c r="AI38" s="77"/>
      <c r="AJ38" s="78"/>
      <c r="AK38" s="77"/>
      <c r="AL38" s="79">
        <f>SUM(AJ38*AK38)</f>
        <v>0</v>
      </c>
      <c r="AM38" s="80"/>
    </row>
    <row r="39" spans="33:39" ht="15.6" hidden="1">
      <c r="AG39" s="81"/>
      <c r="AH39" s="82"/>
      <c r="AI39" s="82"/>
      <c r="AJ39" s="83"/>
      <c r="AK39" s="77"/>
      <c r="AL39" s="79">
        <f t="shared" ref="AL39:AL51" si="1">SUM(AJ39*AK39)</f>
        <v>0</v>
      </c>
      <c r="AM39" s="80"/>
    </row>
    <row r="40" spans="33:39" ht="15.6" hidden="1">
      <c r="AG40" s="77"/>
      <c r="AH40" s="77"/>
      <c r="AI40" s="77"/>
      <c r="AJ40" s="78"/>
      <c r="AK40" s="77"/>
      <c r="AL40" s="79">
        <f t="shared" si="1"/>
        <v>0</v>
      </c>
      <c r="AM40" s="80"/>
    </row>
    <row r="41" spans="33:39" ht="15.6" hidden="1">
      <c r="AG41" s="77"/>
      <c r="AH41" s="77"/>
      <c r="AI41" s="77"/>
      <c r="AJ41" s="78"/>
      <c r="AK41" s="77"/>
      <c r="AL41" s="79">
        <f t="shared" si="1"/>
        <v>0</v>
      </c>
      <c r="AM41" s="80"/>
    </row>
    <row r="42" spans="33:39" ht="15.6" hidden="1">
      <c r="AG42" s="77"/>
      <c r="AH42" s="77"/>
      <c r="AI42" s="77"/>
      <c r="AJ42" s="78"/>
      <c r="AK42" s="77"/>
      <c r="AL42" s="79">
        <f t="shared" si="1"/>
        <v>0</v>
      </c>
      <c r="AM42" s="80"/>
    </row>
    <row r="43" spans="33:39" ht="15.6" hidden="1">
      <c r="AG43" s="77"/>
      <c r="AH43" s="77"/>
      <c r="AI43" s="77"/>
      <c r="AJ43" s="84"/>
      <c r="AK43" s="77"/>
      <c r="AL43" s="79">
        <f t="shared" si="1"/>
        <v>0</v>
      </c>
      <c r="AM43" s="80"/>
    </row>
    <row r="44" spans="33:39" ht="15.6" hidden="1">
      <c r="AG44" s="77"/>
      <c r="AH44" s="77"/>
      <c r="AI44" s="77"/>
      <c r="AJ44" s="84"/>
      <c r="AK44" s="77"/>
      <c r="AL44" s="79">
        <f t="shared" si="1"/>
        <v>0</v>
      </c>
      <c r="AM44" s="80"/>
    </row>
    <row r="45" spans="33:39" ht="15.6" hidden="1">
      <c r="AG45" s="77"/>
      <c r="AH45" s="77"/>
      <c r="AI45" s="77"/>
      <c r="AJ45" s="84"/>
      <c r="AK45" s="77"/>
      <c r="AL45" s="79">
        <f t="shared" si="1"/>
        <v>0</v>
      </c>
      <c r="AM45" s="80"/>
    </row>
    <row r="46" spans="33:39" ht="15.6" hidden="1">
      <c r="AG46" s="77"/>
      <c r="AH46" s="77"/>
      <c r="AI46" s="77"/>
      <c r="AJ46" s="84"/>
      <c r="AK46" s="77"/>
      <c r="AL46" s="79">
        <f t="shared" si="1"/>
        <v>0</v>
      </c>
      <c r="AM46" s="80"/>
    </row>
    <row r="47" spans="33:39" ht="15.6" hidden="1">
      <c r="AG47" s="77"/>
      <c r="AH47" s="77"/>
      <c r="AI47" s="77"/>
      <c r="AJ47" s="84"/>
      <c r="AK47" s="77"/>
      <c r="AL47" s="79">
        <f t="shared" si="1"/>
        <v>0</v>
      </c>
      <c r="AM47" s="80"/>
    </row>
    <row r="48" spans="33:39" ht="15.6" hidden="1">
      <c r="AG48" s="77"/>
      <c r="AH48" s="77"/>
      <c r="AI48" s="77"/>
      <c r="AJ48" s="84"/>
      <c r="AK48" s="77"/>
      <c r="AL48" s="79">
        <f t="shared" si="1"/>
        <v>0</v>
      </c>
      <c r="AM48" s="80"/>
    </row>
    <row r="49" spans="33:39" ht="15.6" hidden="1">
      <c r="AG49" s="77"/>
      <c r="AH49" s="77"/>
      <c r="AI49" s="77"/>
      <c r="AJ49" s="84"/>
      <c r="AK49" s="77"/>
      <c r="AL49" s="79">
        <f t="shared" si="1"/>
        <v>0</v>
      </c>
      <c r="AM49" s="80"/>
    </row>
    <row r="50" spans="33:39" ht="15.6" hidden="1">
      <c r="AG50" s="77"/>
      <c r="AH50" s="77"/>
      <c r="AI50" s="77"/>
      <c r="AJ50" s="84"/>
      <c r="AK50" s="77"/>
      <c r="AL50" s="79">
        <f t="shared" si="1"/>
        <v>0</v>
      </c>
      <c r="AM50" s="80"/>
    </row>
    <row r="51" spans="33:39" ht="15.6" hidden="1">
      <c r="AG51" s="77"/>
      <c r="AH51" s="77"/>
      <c r="AI51" s="77"/>
      <c r="AJ51" s="84"/>
      <c r="AK51" s="77"/>
      <c r="AL51" s="79">
        <f t="shared" si="1"/>
        <v>0</v>
      </c>
      <c r="AM51" s="80"/>
    </row>
    <row r="52" spans="33:39" ht="15.6" hidden="1">
      <c r="AG52" s="85"/>
      <c r="AH52" s="85"/>
      <c r="AI52" s="85"/>
      <c r="AJ52" s="85"/>
      <c r="AK52" s="86" t="s">
        <v>10</v>
      </c>
      <c r="AL52" s="87">
        <f>SUM(AL38:AL51)</f>
        <v>0</v>
      </c>
      <c r="AM52" s="85"/>
    </row>
    <row r="53" spans="33:39" hidden="1"/>
    <row r="54" spans="33:39" hidden="1"/>
    <row r="55" spans="33:39" ht="15.6" hidden="1">
      <c r="AG55" s="74" t="e">
        <f>#REF!</f>
        <v>#REF!</v>
      </c>
      <c r="AH55" s="75"/>
      <c r="AI55" s="75"/>
      <c r="AJ55" s="75"/>
      <c r="AK55" s="75"/>
      <c r="AL55" s="75"/>
      <c r="AM55" s="75"/>
    </row>
    <row r="56" spans="33:39" ht="15.6" hidden="1">
      <c r="AG56" s="76" t="s">
        <v>525</v>
      </c>
      <c r="AH56" s="76" t="s">
        <v>88</v>
      </c>
      <c r="AI56" s="76" t="s">
        <v>102</v>
      </c>
      <c r="AJ56" s="76" t="s">
        <v>526</v>
      </c>
      <c r="AK56" s="76" t="s">
        <v>527</v>
      </c>
      <c r="AL56" s="76" t="s">
        <v>528</v>
      </c>
      <c r="AM56" s="76" t="s">
        <v>62</v>
      </c>
    </row>
    <row r="57" spans="33:39" ht="15.6" hidden="1">
      <c r="AG57" s="77"/>
      <c r="AH57" s="77"/>
      <c r="AI57" s="77"/>
      <c r="AJ57" s="78"/>
      <c r="AK57" s="77"/>
      <c r="AL57" s="79">
        <f>SUM(AJ57*AK57)</f>
        <v>0</v>
      </c>
      <c r="AM57" s="80"/>
    </row>
    <row r="58" spans="33:39" ht="15.6" hidden="1">
      <c r="AG58" s="81"/>
      <c r="AH58" s="82"/>
      <c r="AI58" s="82"/>
      <c r="AJ58" s="83"/>
      <c r="AK58" s="77"/>
      <c r="AL58" s="79">
        <f t="shared" ref="AL58:AL70" si="2">SUM(AJ58*AK58)</f>
        <v>0</v>
      </c>
      <c r="AM58" s="80"/>
    </row>
    <row r="59" spans="33:39" ht="15.6" hidden="1">
      <c r="AG59" s="77"/>
      <c r="AH59" s="77"/>
      <c r="AI59" s="77"/>
      <c r="AJ59" s="78"/>
      <c r="AK59" s="77"/>
      <c r="AL59" s="79">
        <f t="shared" si="2"/>
        <v>0</v>
      </c>
      <c r="AM59" s="80"/>
    </row>
    <row r="60" spans="33:39" ht="15.6" hidden="1">
      <c r="AG60" s="77"/>
      <c r="AH60" s="77"/>
      <c r="AI60" s="77"/>
      <c r="AJ60" s="78"/>
      <c r="AK60" s="77"/>
      <c r="AL60" s="79">
        <f t="shared" si="2"/>
        <v>0</v>
      </c>
      <c r="AM60" s="80"/>
    </row>
    <row r="61" spans="33:39" ht="15.6" hidden="1">
      <c r="AG61" s="77"/>
      <c r="AH61" s="77"/>
      <c r="AI61" s="77"/>
      <c r="AJ61" s="78"/>
      <c r="AK61" s="77"/>
      <c r="AL61" s="79">
        <f t="shared" si="2"/>
        <v>0</v>
      </c>
      <c r="AM61" s="80"/>
    </row>
    <row r="62" spans="33:39" ht="15.6" hidden="1">
      <c r="AG62" s="77"/>
      <c r="AH62" s="77"/>
      <c r="AI62" s="77"/>
      <c r="AJ62" s="84"/>
      <c r="AK62" s="77"/>
      <c r="AL62" s="79">
        <f t="shared" si="2"/>
        <v>0</v>
      </c>
      <c r="AM62" s="80"/>
    </row>
    <row r="63" spans="33:39" ht="15.6" hidden="1">
      <c r="AG63" s="77"/>
      <c r="AH63" s="77"/>
      <c r="AI63" s="77"/>
      <c r="AJ63" s="84"/>
      <c r="AK63" s="77"/>
      <c r="AL63" s="79">
        <f t="shared" si="2"/>
        <v>0</v>
      </c>
      <c r="AM63" s="80"/>
    </row>
    <row r="64" spans="33:39" ht="15.6" hidden="1">
      <c r="AG64" s="77"/>
      <c r="AH64" s="77"/>
      <c r="AI64" s="77"/>
      <c r="AJ64" s="84"/>
      <c r="AK64" s="77"/>
      <c r="AL64" s="79">
        <f t="shared" si="2"/>
        <v>0</v>
      </c>
      <c r="AM64" s="80"/>
    </row>
    <row r="65" spans="33:39" ht="15.6" hidden="1">
      <c r="AG65" s="77"/>
      <c r="AH65" s="77"/>
      <c r="AI65" s="77"/>
      <c r="AJ65" s="84"/>
      <c r="AK65" s="77"/>
      <c r="AL65" s="79">
        <f t="shared" si="2"/>
        <v>0</v>
      </c>
      <c r="AM65" s="80"/>
    </row>
    <row r="66" spans="33:39" ht="15.6" hidden="1">
      <c r="AG66" s="77"/>
      <c r="AH66" s="77"/>
      <c r="AI66" s="77"/>
      <c r="AJ66" s="84"/>
      <c r="AK66" s="77"/>
      <c r="AL66" s="79">
        <f t="shared" si="2"/>
        <v>0</v>
      </c>
      <c r="AM66" s="80"/>
    </row>
    <row r="67" spans="33:39" ht="15.6" hidden="1">
      <c r="AG67" s="77"/>
      <c r="AH67" s="77"/>
      <c r="AI67" s="77"/>
      <c r="AJ67" s="84"/>
      <c r="AK67" s="77"/>
      <c r="AL67" s="79">
        <f t="shared" si="2"/>
        <v>0</v>
      </c>
      <c r="AM67" s="80"/>
    </row>
    <row r="68" spans="33:39" ht="15.6" hidden="1">
      <c r="AG68" s="77"/>
      <c r="AH68" s="77"/>
      <c r="AI68" s="77"/>
      <c r="AJ68" s="84"/>
      <c r="AK68" s="77"/>
      <c r="AL68" s="79">
        <f t="shared" si="2"/>
        <v>0</v>
      </c>
      <c r="AM68" s="80"/>
    </row>
    <row r="69" spans="33:39" ht="15.6" hidden="1">
      <c r="AG69" s="77"/>
      <c r="AH69" s="77"/>
      <c r="AI69" s="77"/>
      <c r="AJ69" s="84"/>
      <c r="AK69" s="77"/>
      <c r="AL69" s="79">
        <f t="shared" si="2"/>
        <v>0</v>
      </c>
      <c r="AM69" s="80"/>
    </row>
    <row r="70" spans="33:39" ht="15.6" hidden="1">
      <c r="AG70" s="77"/>
      <c r="AH70" s="77"/>
      <c r="AI70" s="77"/>
      <c r="AJ70" s="84"/>
      <c r="AK70" s="77"/>
      <c r="AL70" s="79">
        <f t="shared" si="2"/>
        <v>0</v>
      </c>
      <c r="AM70" s="80"/>
    </row>
    <row r="71" spans="33:39" ht="15.6" hidden="1">
      <c r="AG71" s="85"/>
      <c r="AH71" s="85"/>
      <c r="AI71" s="85"/>
      <c r="AJ71" s="85"/>
      <c r="AK71" s="86" t="s">
        <v>10</v>
      </c>
      <c r="AL71" s="87">
        <f>SUM(AL57:AL70)</f>
        <v>0</v>
      </c>
      <c r="AM71" s="85"/>
    </row>
    <row r="72" spans="33:39" hidden="1"/>
    <row r="73" spans="33:39" hidden="1"/>
    <row r="74" spans="33:39" ht="15.6" hidden="1">
      <c r="AG74" s="74" t="e">
        <f>#REF!</f>
        <v>#REF!</v>
      </c>
      <c r="AH74" s="75"/>
      <c r="AI74" s="75"/>
      <c r="AJ74" s="75"/>
      <c r="AK74" s="75"/>
      <c r="AL74" s="75"/>
      <c r="AM74" s="75"/>
    </row>
    <row r="75" spans="33:39" ht="15.6" hidden="1">
      <c r="AG75" s="76" t="s">
        <v>525</v>
      </c>
      <c r="AH75" s="76" t="s">
        <v>88</v>
      </c>
      <c r="AI75" s="76" t="s">
        <v>102</v>
      </c>
      <c r="AJ75" s="76" t="s">
        <v>526</v>
      </c>
      <c r="AK75" s="76" t="s">
        <v>527</v>
      </c>
      <c r="AL75" s="76" t="s">
        <v>528</v>
      </c>
      <c r="AM75" s="76" t="s">
        <v>62</v>
      </c>
    </row>
    <row r="76" spans="33:39" ht="15.6" hidden="1">
      <c r="AG76" s="77"/>
      <c r="AH76" s="77"/>
      <c r="AI76" s="77"/>
      <c r="AJ76" s="78"/>
      <c r="AK76" s="77"/>
      <c r="AL76" s="79">
        <f>SUM(AJ76*AK76)</f>
        <v>0</v>
      </c>
      <c r="AM76" s="80"/>
    </row>
    <row r="77" spans="33:39" ht="15.6" hidden="1">
      <c r="AG77" s="81"/>
      <c r="AH77" s="82"/>
      <c r="AI77" s="82"/>
      <c r="AJ77" s="83"/>
      <c r="AK77" s="77"/>
      <c r="AL77" s="79">
        <f t="shared" ref="AL77:AL89" si="3">SUM(AJ77*AK77)</f>
        <v>0</v>
      </c>
      <c r="AM77" s="80"/>
    </row>
    <row r="78" spans="33:39" ht="15.6" hidden="1">
      <c r="AG78" s="77"/>
      <c r="AH78" s="77"/>
      <c r="AI78" s="77"/>
      <c r="AJ78" s="78"/>
      <c r="AK78" s="77"/>
      <c r="AL78" s="79">
        <f t="shared" si="3"/>
        <v>0</v>
      </c>
      <c r="AM78" s="80"/>
    </row>
    <row r="79" spans="33:39" ht="15.6" hidden="1">
      <c r="AG79" s="77"/>
      <c r="AH79" s="77"/>
      <c r="AI79" s="77"/>
      <c r="AJ79" s="78"/>
      <c r="AK79" s="77"/>
      <c r="AL79" s="79">
        <f t="shared" si="3"/>
        <v>0</v>
      </c>
      <c r="AM79" s="80"/>
    </row>
    <row r="80" spans="33:39" ht="15.6" hidden="1">
      <c r="AG80" s="77"/>
      <c r="AH80" s="77"/>
      <c r="AI80" s="77"/>
      <c r="AJ80" s="78"/>
      <c r="AK80" s="77"/>
      <c r="AL80" s="79">
        <f t="shared" si="3"/>
        <v>0</v>
      </c>
      <c r="AM80" s="80"/>
    </row>
    <row r="81" spans="33:39" ht="15.6" hidden="1">
      <c r="AG81" s="77"/>
      <c r="AH81" s="77"/>
      <c r="AI81" s="77"/>
      <c r="AJ81" s="84"/>
      <c r="AK81" s="77"/>
      <c r="AL81" s="79">
        <f t="shared" si="3"/>
        <v>0</v>
      </c>
      <c r="AM81" s="80"/>
    </row>
    <row r="82" spans="33:39" ht="15.6" hidden="1">
      <c r="AG82" s="77"/>
      <c r="AH82" s="77"/>
      <c r="AI82" s="77"/>
      <c r="AJ82" s="84"/>
      <c r="AK82" s="77"/>
      <c r="AL82" s="79">
        <f t="shared" si="3"/>
        <v>0</v>
      </c>
      <c r="AM82" s="80"/>
    </row>
    <row r="83" spans="33:39" ht="15.6" hidden="1">
      <c r="AG83" s="77"/>
      <c r="AH83" s="77"/>
      <c r="AI83" s="77"/>
      <c r="AJ83" s="84"/>
      <c r="AK83" s="77"/>
      <c r="AL83" s="79">
        <f t="shared" si="3"/>
        <v>0</v>
      </c>
      <c r="AM83" s="80"/>
    </row>
    <row r="84" spans="33:39" ht="15.6" hidden="1">
      <c r="AG84" s="77"/>
      <c r="AH84" s="77"/>
      <c r="AI84" s="77"/>
      <c r="AJ84" s="84"/>
      <c r="AK84" s="77"/>
      <c r="AL84" s="79">
        <f t="shared" si="3"/>
        <v>0</v>
      </c>
      <c r="AM84" s="80"/>
    </row>
    <row r="85" spans="33:39" ht="15.6" hidden="1">
      <c r="AG85" s="77"/>
      <c r="AH85" s="77"/>
      <c r="AI85" s="77"/>
      <c r="AJ85" s="84"/>
      <c r="AK85" s="77"/>
      <c r="AL85" s="79">
        <f t="shared" si="3"/>
        <v>0</v>
      </c>
      <c r="AM85" s="80"/>
    </row>
    <row r="86" spans="33:39" ht="15.6" hidden="1">
      <c r="AG86" s="77"/>
      <c r="AH86" s="77"/>
      <c r="AI86" s="77"/>
      <c r="AJ86" s="84"/>
      <c r="AK86" s="77"/>
      <c r="AL86" s="79">
        <f t="shared" si="3"/>
        <v>0</v>
      </c>
      <c r="AM86" s="80"/>
    </row>
    <row r="87" spans="33:39" ht="15.6" hidden="1">
      <c r="AG87" s="77"/>
      <c r="AH87" s="77"/>
      <c r="AI87" s="77"/>
      <c r="AJ87" s="84"/>
      <c r="AK87" s="77"/>
      <c r="AL87" s="79">
        <f t="shared" si="3"/>
        <v>0</v>
      </c>
      <c r="AM87" s="80"/>
    </row>
    <row r="88" spans="33:39" ht="15.6" hidden="1">
      <c r="AG88" s="77"/>
      <c r="AH88" s="77"/>
      <c r="AI88" s="77"/>
      <c r="AJ88" s="84"/>
      <c r="AK88" s="77"/>
      <c r="AL88" s="79">
        <f t="shared" si="3"/>
        <v>0</v>
      </c>
      <c r="AM88" s="80"/>
    </row>
    <row r="89" spans="33:39" ht="15.6" hidden="1">
      <c r="AG89" s="77"/>
      <c r="AH89" s="77"/>
      <c r="AI89" s="77"/>
      <c r="AJ89" s="84"/>
      <c r="AK89" s="77"/>
      <c r="AL89" s="79">
        <f t="shared" si="3"/>
        <v>0</v>
      </c>
      <c r="AM89" s="80"/>
    </row>
    <row r="90" spans="33:39" ht="15.6" hidden="1">
      <c r="AG90" s="85"/>
      <c r="AH90" s="85"/>
      <c r="AI90" s="85"/>
      <c r="AJ90" s="85"/>
      <c r="AK90" s="86" t="s">
        <v>10</v>
      </c>
      <c r="AL90" s="87">
        <f>SUM(AL76:AL89)</f>
        <v>0</v>
      </c>
      <c r="AM90" s="85"/>
    </row>
    <row r="91" spans="33:39" hidden="1"/>
    <row r="92" spans="33:39" hidden="1"/>
    <row r="93" spans="33:39" ht="15.6" hidden="1">
      <c r="AG93" s="74" t="e">
        <f>#REF!</f>
        <v>#REF!</v>
      </c>
      <c r="AH93" s="75"/>
      <c r="AI93" s="75"/>
      <c r="AJ93" s="75"/>
      <c r="AK93" s="75"/>
      <c r="AL93" s="75"/>
      <c r="AM93" s="75"/>
    </row>
    <row r="94" spans="33:39" ht="15.6" hidden="1">
      <c r="AG94" s="76" t="s">
        <v>525</v>
      </c>
      <c r="AH94" s="76" t="s">
        <v>88</v>
      </c>
      <c r="AI94" s="76" t="s">
        <v>102</v>
      </c>
      <c r="AJ94" s="76" t="s">
        <v>526</v>
      </c>
      <c r="AK94" s="76" t="s">
        <v>527</v>
      </c>
      <c r="AL94" s="76" t="s">
        <v>528</v>
      </c>
      <c r="AM94" s="76" t="s">
        <v>62</v>
      </c>
    </row>
    <row r="95" spans="33:39" ht="15.6" hidden="1">
      <c r="AG95" s="77"/>
      <c r="AH95" s="77"/>
      <c r="AI95" s="77"/>
      <c r="AJ95" s="78"/>
      <c r="AK95" s="77"/>
      <c r="AL95" s="79">
        <f>SUM(AJ95*AK95)</f>
        <v>0</v>
      </c>
      <c r="AM95" s="80"/>
    </row>
    <row r="96" spans="33:39" ht="15.6" hidden="1">
      <c r="AG96" s="81"/>
      <c r="AH96" s="82"/>
      <c r="AI96" s="82"/>
      <c r="AJ96" s="83"/>
      <c r="AK96" s="77"/>
      <c r="AL96" s="79">
        <f t="shared" ref="AL96:AL108" si="4">SUM(AJ96*AK96)</f>
        <v>0</v>
      </c>
      <c r="AM96" s="80"/>
    </row>
    <row r="97" spans="33:39" ht="15.6" hidden="1">
      <c r="AG97" s="77"/>
      <c r="AH97" s="77"/>
      <c r="AI97" s="77"/>
      <c r="AJ97" s="78"/>
      <c r="AK97" s="77"/>
      <c r="AL97" s="79">
        <f t="shared" si="4"/>
        <v>0</v>
      </c>
      <c r="AM97" s="80"/>
    </row>
    <row r="98" spans="33:39" ht="15.6" hidden="1">
      <c r="AG98" s="77"/>
      <c r="AH98" s="77"/>
      <c r="AI98" s="77"/>
      <c r="AJ98" s="78"/>
      <c r="AK98" s="77"/>
      <c r="AL98" s="79">
        <f t="shared" si="4"/>
        <v>0</v>
      </c>
      <c r="AM98" s="80"/>
    </row>
    <row r="99" spans="33:39" ht="15.6" hidden="1">
      <c r="AG99" s="77"/>
      <c r="AH99" s="77"/>
      <c r="AI99" s="77"/>
      <c r="AJ99" s="78"/>
      <c r="AK99" s="77"/>
      <c r="AL99" s="79">
        <f t="shared" si="4"/>
        <v>0</v>
      </c>
      <c r="AM99" s="80"/>
    </row>
    <row r="100" spans="33:39" ht="15.6" hidden="1">
      <c r="AG100" s="77"/>
      <c r="AH100" s="77"/>
      <c r="AI100" s="77"/>
      <c r="AJ100" s="84"/>
      <c r="AK100" s="77"/>
      <c r="AL100" s="79">
        <f t="shared" si="4"/>
        <v>0</v>
      </c>
      <c r="AM100" s="80"/>
    </row>
    <row r="101" spans="33:39" ht="15.6" hidden="1">
      <c r="AG101" s="77"/>
      <c r="AH101" s="77"/>
      <c r="AI101" s="77"/>
      <c r="AJ101" s="84"/>
      <c r="AK101" s="77"/>
      <c r="AL101" s="79">
        <f t="shared" si="4"/>
        <v>0</v>
      </c>
      <c r="AM101" s="80"/>
    </row>
    <row r="102" spans="33:39" ht="15.6" hidden="1">
      <c r="AG102" s="77"/>
      <c r="AH102" s="77"/>
      <c r="AI102" s="77"/>
      <c r="AJ102" s="84"/>
      <c r="AK102" s="77"/>
      <c r="AL102" s="79">
        <f t="shared" si="4"/>
        <v>0</v>
      </c>
      <c r="AM102" s="80"/>
    </row>
    <row r="103" spans="33:39" ht="15.6" hidden="1">
      <c r="AG103" s="77"/>
      <c r="AH103" s="77"/>
      <c r="AI103" s="77"/>
      <c r="AJ103" s="84"/>
      <c r="AK103" s="77"/>
      <c r="AL103" s="79">
        <f t="shared" si="4"/>
        <v>0</v>
      </c>
      <c r="AM103" s="80"/>
    </row>
    <row r="104" spans="33:39" ht="15.6" hidden="1">
      <c r="AG104" s="77"/>
      <c r="AH104" s="77"/>
      <c r="AI104" s="77"/>
      <c r="AJ104" s="84"/>
      <c r="AK104" s="77"/>
      <c r="AL104" s="79">
        <f t="shared" si="4"/>
        <v>0</v>
      </c>
      <c r="AM104" s="80"/>
    </row>
    <row r="105" spans="33:39" ht="15.6" hidden="1">
      <c r="AG105" s="77"/>
      <c r="AH105" s="77"/>
      <c r="AI105" s="77"/>
      <c r="AJ105" s="84"/>
      <c r="AK105" s="77"/>
      <c r="AL105" s="79">
        <f t="shared" si="4"/>
        <v>0</v>
      </c>
      <c r="AM105" s="80"/>
    </row>
    <row r="106" spans="33:39" ht="15.6" hidden="1">
      <c r="AG106" s="77"/>
      <c r="AH106" s="77"/>
      <c r="AI106" s="77"/>
      <c r="AJ106" s="84"/>
      <c r="AK106" s="77"/>
      <c r="AL106" s="79">
        <f t="shared" si="4"/>
        <v>0</v>
      </c>
      <c r="AM106" s="80"/>
    </row>
    <row r="107" spans="33:39" ht="15.6" hidden="1">
      <c r="AG107" s="77"/>
      <c r="AH107" s="77"/>
      <c r="AI107" s="77"/>
      <c r="AJ107" s="84"/>
      <c r="AK107" s="77"/>
      <c r="AL107" s="79">
        <f t="shared" si="4"/>
        <v>0</v>
      </c>
      <c r="AM107" s="80"/>
    </row>
    <row r="108" spans="33:39" ht="15.6" hidden="1">
      <c r="AG108" s="77"/>
      <c r="AH108" s="77"/>
      <c r="AI108" s="77"/>
      <c r="AJ108" s="84"/>
      <c r="AK108" s="77"/>
      <c r="AL108" s="79">
        <f t="shared" si="4"/>
        <v>0</v>
      </c>
      <c r="AM108" s="80"/>
    </row>
    <row r="109" spans="33:39" ht="15.6" hidden="1">
      <c r="AG109" s="85"/>
      <c r="AH109" s="85"/>
      <c r="AI109" s="85"/>
      <c r="AJ109" s="85"/>
      <c r="AK109" s="86" t="s">
        <v>10</v>
      </c>
      <c r="AL109" s="87">
        <f>SUM(AL95:AL108)</f>
        <v>0</v>
      </c>
      <c r="AM109" s="85"/>
    </row>
    <row r="110" spans="33:39" hidden="1"/>
    <row r="111" spans="33:39" hidden="1"/>
    <row r="112" spans="33:39" ht="15.6" hidden="1">
      <c r="AG112" s="74" t="e">
        <f>#REF!</f>
        <v>#REF!</v>
      </c>
      <c r="AH112" s="75"/>
      <c r="AI112" s="75"/>
      <c r="AJ112" s="75"/>
      <c r="AK112" s="75"/>
      <c r="AL112" s="75"/>
      <c r="AM112" s="75"/>
    </row>
    <row r="113" spans="33:39" ht="15.6" hidden="1">
      <c r="AG113" s="76" t="s">
        <v>525</v>
      </c>
      <c r="AH113" s="76" t="s">
        <v>88</v>
      </c>
      <c r="AI113" s="76" t="s">
        <v>102</v>
      </c>
      <c r="AJ113" s="76" t="s">
        <v>526</v>
      </c>
      <c r="AK113" s="76" t="s">
        <v>527</v>
      </c>
      <c r="AL113" s="76" t="s">
        <v>528</v>
      </c>
      <c r="AM113" s="76" t="s">
        <v>62</v>
      </c>
    </row>
    <row r="114" spans="33:39" ht="15.6" hidden="1">
      <c r="AG114" s="77"/>
      <c r="AH114" s="77"/>
      <c r="AI114" s="77"/>
      <c r="AJ114" s="78"/>
      <c r="AK114" s="77"/>
      <c r="AL114" s="79">
        <f>SUM(AJ114*AK114)</f>
        <v>0</v>
      </c>
      <c r="AM114" s="80"/>
    </row>
    <row r="115" spans="33:39" ht="15.6" hidden="1">
      <c r="AG115" s="81"/>
      <c r="AH115" s="82"/>
      <c r="AI115" s="82"/>
      <c r="AJ115" s="83"/>
      <c r="AK115" s="77"/>
      <c r="AL115" s="79">
        <f t="shared" ref="AL115:AL127" si="5">SUM(AJ115*AK115)</f>
        <v>0</v>
      </c>
      <c r="AM115" s="80"/>
    </row>
    <row r="116" spans="33:39" ht="15.6" hidden="1">
      <c r="AG116" s="77"/>
      <c r="AH116" s="77"/>
      <c r="AI116" s="77"/>
      <c r="AJ116" s="78"/>
      <c r="AK116" s="77"/>
      <c r="AL116" s="79">
        <f t="shared" si="5"/>
        <v>0</v>
      </c>
      <c r="AM116" s="80"/>
    </row>
    <row r="117" spans="33:39" ht="15.6" hidden="1">
      <c r="AG117" s="77"/>
      <c r="AH117" s="77"/>
      <c r="AI117" s="77"/>
      <c r="AJ117" s="78"/>
      <c r="AK117" s="77"/>
      <c r="AL117" s="79">
        <f t="shared" si="5"/>
        <v>0</v>
      </c>
      <c r="AM117" s="80"/>
    </row>
    <row r="118" spans="33:39" ht="15.6" hidden="1">
      <c r="AG118" s="77"/>
      <c r="AH118" s="77"/>
      <c r="AI118" s="77"/>
      <c r="AJ118" s="78"/>
      <c r="AK118" s="77"/>
      <c r="AL118" s="79">
        <f t="shared" si="5"/>
        <v>0</v>
      </c>
      <c r="AM118" s="80"/>
    </row>
    <row r="119" spans="33:39" ht="15.6" hidden="1">
      <c r="AG119" s="77"/>
      <c r="AH119" s="77"/>
      <c r="AI119" s="77"/>
      <c r="AJ119" s="84"/>
      <c r="AK119" s="77"/>
      <c r="AL119" s="79">
        <f t="shared" si="5"/>
        <v>0</v>
      </c>
      <c r="AM119" s="80"/>
    </row>
    <row r="120" spans="33:39" ht="15.6" hidden="1">
      <c r="AG120" s="77"/>
      <c r="AH120" s="77"/>
      <c r="AI120" s="77"/>
      <c r="AJ120" s="84"/>
      <c r="AK120" s="77"/>
      <c r="AL120" s="79">
        <f t="shared" si="5"/>
        <v>0</v>
      </c>
      <c r="AM120" s="80"/>
    </row>
    <row r="121" spans="33:39" ht="15.6" hidden="1">
      <c r="AG121" s="77"/>
      <c r="AH121" s="77"/>
      <c r="AI121" s="77"/>
      <c r="AJ121" s="84"/>
      <c r="AK121" s="77"/>
      <c r="AL121" s="79">
        <f t="shared" si="5"/>
        <v>0</v>
      </c>
      <c r="AM121" s="80"/>
    </row>
    <row r="122" spans="33:39" ht="15.6" hidden="1">
      <c r="AG122" s="77"/>
      <c r="AH122" s="77"/>
      <c r="AI122" s="77"/>
      <c r="AJ122" s="84"/>
      <c r="AK122" s="77"/>
      <c r="AL122" s="79">
        <f t="shared" si="5"/>
        <v>0</v>
      </c>
      <c r="AM122" s="80"/>
    </row>
    <row r="123" spans="33:39" ht="15.6" hidden="1">
      <c r="AG123" s="77"/>
      <c r="AH123" s="77"/>
      <c r="AI123" s="77"/>
      <c r="AJ123" s="84"/>
      <c r="AK123" s="77"/>
      <c r="AL123" s="79">
        <f t="shared" si="5"/>
        <v>0</v>
      </c>
      <c r="AM123" s="80"/>
    </row>
    <row r="124" spans="33:39" ht="15.6" hidden="1">
      <c r="AG124" s="77"/>
      <c r="AH124" s="77"/>
      <c r="AI124" s="77"/>
      <c r="AJ124" s="84"/>
      <c r="AK124" s="77"/>
      <c r="AL124" s="79">
        <f t="shared" si="5"/>
        <v>0</v>
      </c>
      <c r="AM124" s="80"/>
    </row>
    <row r="125" spans="33:39" ht="15.6" hidden="1">
      <c r="AG125" s="77"/>
      <c r="AH125" s="77"/>
      <c r="AI125" s="77"/>
      <c r="AJ125" s="84"/>
      <c r="AK125" s="77"/>
      <c r="AL125" s="79">
        <f t="shared" si="5"/>
        <v>0</v>
      </c>
      <c r="AM125" s="80"/>
    </row>
    <row r="126" spans="33:39" ht="15.6" hidden="1">
      <c r="AG126" s="77"/>
      <c r="AH126" s="77"/>
      <c r="AI126" s="77"/>
      <c r="AJ126" s="84"/>
      <c r="AK126" s="77"/>
      <c r="AL126" s="79">
        <f t="shared" si="5"/>
        <v>0</v>
      </c>
      <c r="AM126" s="80"/>
    </row>
    <row r="127" spans="33:39" ht="15.6" hidden="1">
      <c r="AG127" s="77"/>
      <c r="AH127" s="77"/>
      <c r="AI127" s="77"/>
      <c r="AJ127" s="84"/>
      <c r="AK127" s="77"/>
      <c r="AL127" s="79">
        <f t="shared" si="5"/>
        <v>0</v>
      </c>
      <c r="AM127" s="80"/>
    </row>
    <row r="128" spans="33:39" ht="15.6" hidden="1">
      <c r="AG128" s="85"/>
      <c r="AH128" s="85"/>
      <c r="AI128" s="85"/>
      <c r="AJ128" s="85"/>
      <c r="AK128" s="86" t="s">
        <v>10</v>
      </c>
      <c r="AL128" s="87">
        <f>SUM(AL114:AL127)</f>
        <v>0</v>
      </c>
      <c r="AM128" s="85"/>
    </row>
    <row r="129" spans="33:39" hidden="1"/>
    <row r="130" spans="33:39" hidden="1"/>
    <row r="131" spans="33:39" ht="15.6" hidden="1">
      <c r="AG131" s="74" t="e">
        <f>#REF!</f>
        <v>#REF!</v>
      </c>
      <c r="AH131" s="75"/>
      <c r="AI131" s="75"/>
      <c r="AJ131" s="75"/>
      <c r="AK131" s="75"/>
      <c r="AL131" s="75"/>
      <c r="AM131" s="75"/>
    </row>
    <row r="132" spans="33:39" ht="15.6" hidden="1">
      <c r="AG132" s="76" t="s">
        <v>525</v>
      </c>
      <c r="AH132" s="76" t="s">
        <v>88</v>
      </c>
      <c r="AI132" s="76" t="s">
        <v>102</v>
      </c>
      <c r="AJ132" s="76" t="s">
        <v>526</v>
      </c>
      <c r="AK132" s="76" t="s">
        <v>527</v>
      </c>
      <c r="AL132" s="76" t="s">
        <v>528</v>
      </c>
      <c r="AM132" s="76" t="s">
        <v>62</v>
      </c>
    </row>
    <row r="133" spans="33:39" ht="15.6" hidden="1">
      <c r="AG133" s="77"/>
      <c r="AH133" s="77"/>
      <c r="AI133" s="77"/>
      <c r="AJ133" s="78"/>
      <c r="AK133" s="77"/>
      <c r="AL133" s="79">
        <f>SUM(AJ133*AK133)</f>
        <v>0</v>
      </c>
      <c r="AM133" s="80"/>
    </row>
    <row r="134" spans="33:39" ht="15.6" hidden="1">
      <c r="AG134" s="81"/>
      <c r="AH134" s="82"/>
      <c r="AI134" s="82"/>
      <c r="AJ134" s="83"/>
      <c r="AK134" s="77"/>
      <c r="AL134" s="79">
        <f t="shared" ref="AL134:AL146" si="6">SUM(AJ134*AK134)</f>
        <v>0</v>
      </c>
      <c r="AM134" s="80"/>
    </row>
    <row r="135" spans="33:39" ht="15.6" hidden="1">
      <c r="AG135" s="77"/>
      <c r="AH135" s="77"/>
      <c r="AI135" s="77"/>
      <c r="AJ135" s="78"/>
      <c r="AK135" s="77"/>
      <c r="AL135" s="79">
        <f t="shared" si="6"/>
        <v>0</v>
      </c>
      <c r="AM135" s="80"/>
    </row>
    <row r="136" spans="33:39" ht="15.6" hidden="1">
      <c r="AG136" s="77"/>
      <c r="AH136" s="77"/>
      <c r="AI136" s="77"/>
      <c r="AJ136" s="78"/>
      <c r="AK136" s="77"/>
      <c r="AL136" s="79">
        <f t="shared" si="6"/>
        <v>0</v>
      </c>
      <c r="AM136" s="80"/>
    </row>
    <row r="137" spans="33:39" ht="15.6" hidden="1">
      <c r="AG137" s="77"/>
      <c r="AH137" s="77"/>
      <c r="AI137" s="77"/>
      <c r="AJ137" s="78"/>
      <c r="AK137" s="77"/>
      <c r="AL137" s="79">
        <f t="shared" si="6"/>
        <v>0</v>
      </c>
      <c r="AM137" s="80"/>
    </row>
    <row r="138" spans="33:39" ht="15.6" hidden="1">
      <c r="AG138" s="77"/>
      <c r="AH138" s="77"/>
      <c r="AI138" s="77"/>
      <c r="AJ138" s="84"/>
      <c r="AK138" s="77"/>
      <c r="AL138" s="79">
        <f t="shared" si="6"/>
        <v>0</v>
      </c>
      <c r="AM138" s="80"/>
    </row>
    <row r="139" spans="33:39" ht="15.6" hidden="1">
      <c r="AG139" s="77"/>
      <c r="AH139" s="77"/>
      <c r="AI139" s="77"/>
      <c r="AJ139" s="84"/>
      <c r="AK139" s="77"/>
      <c r="AL139" s="79">
        <f t="shared" si="6"/>
        <v>0</v>
      </c>
      <c r="AM139" s="80"/>
    </row>
    <row r="140" spans="33:39" ht="15.6" hidden="1">
      <c r="AG140" s="77"/>
      <c r="AH140" s="77"/>
      <c r="AI140" s="77"/>
      <c r="AJ140" s="84"/>
      <c r="AK140" s="77"/>
      <c r="AL140" s="79">
        <f t="shared" si="6"/>
        <v>0</v>
      </c>
      <c r="AM140" s="80"/>
    </row>
    <row r="141" spans="33:39" ht="15.6" hidden="1">
      <c r="AG141" s="77"/>
      <c r="AH141" s="77"/>
      <c r="AI141" s="77"/>
      <c r="AJ141" s="84"/>
      <c r="AK141" s="77"/>
      <c r="AL141" s="79">
        <f t="shared" si="6"/>
        <v>0</v>
      </c>
      <c r="AM141" s="80"/>
    </row>
    <row r="142" spans="33:39" ht="15.6" hidden="1">
      <c r="AG142" s="77"/>
      <c r="AH142" s="77"/>
      <c r="AI142" s="77"/>
      <c r="AJ142" s="84"/>
      <c r="AK142" s="77"/>
      <c r="AL142" s="79">
        <f t="shared" si="6"/>
        <v>0</v>
      </c>
      <c r="AM142" s="80"/>
    </row>
    <row r="143" spans="33:39" ht="15.6" hidden="1">
      <c r="AG143" s="77"/>
      <c r="AH143" s="77"/>
      <c r="AI143" s="77"/>
      <c r="AJ143" s="84"/>
      <c r="AK143" s="77"/>
      <c r="AL143" s="79">
        <f t="shared" si="6"/>
        <v>0</v>
      </c>
      <c r="AM143" s="80"/>
    </row>
    <row r="144" spans="33:39" ht="15.6" hidden="1">
      <c r="AG144" s="77"/>
      <c r="AH144" s="77"/>
      <c r="AI144" s="77"/>
      <c r="AJ144" s="84"/>
      <c r="AK144" s="77"/>
      <c r="AL144" s="79">
        <f t="shared" si="6"/>
        <v>0</v>
      </c>
      <c r="AM144" s="80"/>
    </row>
    <row r="145" spans="33:39" ht="15.6" hidden="1">
      <c r="AG145" s="77"/>
      <c r="AH145" s="77"/>
      <c r="AI145" s="77"/>
      <c r="AJ145" s="84"/>
      <c r="AK145" s="77"/>
      <c r="AL145" s="79">
        <f t="shared" si="6"/>
        <v>0</v>
      </c>
      <c r="AM145" s="80"/>
    </row>
    <row r="146" spans="33:39" ht="15.6" hidden="1">
      <c r="AG146" s="77"/>
      <c r="AH146" s="77"/>
      <c r="AI146" s="77"/>
      <c r="AJ146" s="84"/>
      <c r="AK146" s="77"/>
      <c r="AL146" s="79">
        <f t="shared" si="6"/>
        <v>0</v>
      </c>
      <c r="AM146" s="80"/>
    </row>
    <row r="147" spans="33:39" ht="15.6" hidden="1">
      <c r="AG147" s="85"/>
      <c r="AH147" s="85"/>
      <c r="AI147" s="85"/>
      <c r="AJ147" s="85"/>
      <c r="AK147" s="86" t="s">
        <v>10</v>
      </c>
      <c r="AL147" s="87">
        <f>SUM(AL133:AL146)</f>
        <v>0</v>
      </c>
      <c r="AM147" s="85"/>
    </row>
    <row r="148" spans="33:39" hidden="1"/>
    <row r="149" spans="33:39" hidden="1"/>
    <row r="150" spans="33:39" ht="15.6" hidden="1">
      <c r="AG150" s="74" t="e">
        <f>#REF!</f>
        <v>#REF!</v>
      </c>
      <c r="AH150" s="75"/>
      <c r="AI150" s="75"/>
      <c r="AJ150" s="75"/>
      <c r="AK150" s="75"/>
      <c r="AL150" s="75"/>
      <c r="AM150" s="75"/>
    </row>
    <row r="151" spans="33:39" ht="15.6" hidden="1">
      <c r="AG151" s="76" t="s">
        <v>525</v>
      </c>
      <c r="AH151" s="76" t="s">
        <v>88</v>
      </c>
      <c r="AI151" s="76" t="s">
        <v>102</v>
      </c>
      <c r="AJ151" s="76" t="s">
        <v>526</v>
      </c>
      <c r="AK151" s="76" t="s">
        <v>527</v>
      </c>
      <c r="AL151" s="76" t="s">
        <v>528</v>
      </c>
      <c r="AM151" s="76" t="s">
        <v>62</v>
      </c>
    </row>
    <row r="152" spans="33:39" ht="15.6" hidden="1">
      <c r="AG152" s="77"/>
      <c r="AH152" s="77"/>
      <c r="AI152" s="77"/>
      <c r="AJ152" s="78"/>
      <c r="AK152" s="77"/>
      <c r="AL152" s="79">
        <f>SUM(AJ152*AK152)</f>
        <v>0</v>
      </c>
      <c r="AM152" s="80"/>
    </row>
    <row r="153" spans="33:39" ht="15.6" hidden="1">
      <c r="AG153" s="81"/>
      <c r="AH153" s="82"/>
      <c r="AI153" s="82"/>
      <c r="AJ153" s="83"/>
      <c r="AK153" s="77"/>
      <c r="AL153" s="79">
        <f t="shared" ref="AL153:AL165" si="7">SUM(AJ153*AK153)</f>
        <v>0</v>
      </c>
      <c r="AM153" s="80"/>
    </row>
    <row r="154" spans="33:39" ht="15.6" hidden="1">
      <c r="AG154" s="77"/>
      <c r="AH154" s="77"/>
      <c r="AI154" s="77"/>
      <c r="AJ154" s="78"/>
      <c r="AK154" s="77"/>
      <c r="AL154" s="79">
        <f t="shared" si="7"/>
        <v>0</v>
      </c>
      <c r="AM154" s="80"/>
    </row>
    <row r="155" spans="33:39" ht="15.6" hidden="1">
      <c r="AG155" s="77"/>
      <c r="AH155" s="77"/>
      <c r="AI155" s="77"/>
      <c r="AJ155" s="78"/>
      <c r="AK155" s="77"/>
      <c r="AL155" s="79">
        <f t="shared" si="7"/>
        <v>0</v>
      </c>
      <c r="AM155" s="80"/>
    </row>
    <row r="156" spans="33:39" ht="15.6" hidden="1">
      <c r="AG156" s="77"/>
      <c r="AH156" s="77"/>
      <c r="AI156" s="77"/>
      <c r="AJ156" s="78"/>
      <c r="AK156" s="77"/>
      <c r="AL156" s="79">
        <f t="shared" si="7"/>
        <v>0</v>
      </c>
      <c r="AM156" s="80"/>
    </row>
    <row r="157" spans="33:39" ht="15.6" hidden="1">
      <c r="AG157" s="77"/>
      <c r="AH157" s="77"/>
      <c r="AI157" s="77"/>
      <c r="AJ157" s="84"/>
      <c r="AK157" s="77"/>
      <c r="AL157" s="79">
        <f t="shared" si="7"/>
        <v>0</v>
      </c>
      <c r="AM157" s="80"/>
    </row>
    <row r="158" spans="33:39" ht="15.6" hidden="1">
      <c r="AG158" s="77"/>
      <c r="AH158" s="77"/>
      <c r="AI158" s="77"/>
      <c r="AJ158" s="84"/>
      <c r="AK158" s="77"/>
      <c r="AL158" s="79">
        <f t="shared" si="7"/>
        <v>0</v>
      </c>
      <c r="AM158" s="80"/>
    </row>
    <row r="159" spans="33:39" ht="15.6" hidden="1">
      <c r="AG159" s="77"/>
      <c r="AH159" s="77"/>
      <c r="AI159" s="77"/>
      <c r="AJ159" s="84"/>
      <c r="AK159" s="77"/>
      <c r="AL159" s="79">
        <f t="shared" si="7"/>
        <v>0</v>
      </c>
      <c r="AM159" s="80"/>
    </row>
    <row r="160" spans="33:39" ht="15.6" hidden="1">
      <c r="AG160" s="77"/>
      <c r="AH160" s="77"/>
      <c r="AI160" s="77"/>
      <c r="AJ160" s="84"/>
      <c r="AK160" s="77"/>
      <c r="AL160" s="79">
        <f t="shared" si="7"/>
        <v>0</v>
      </c>
      <c r="AM160" s="80"/>
    </row>
    <row r="161" spans="33:39" ht="15.6" hidden="1">
      <c r="AG161" s="77"/>
      <c r="AH161" s="77"/>
      <c r="AI161" s="77"/>
      <c r="AJ161" s="84"/>
      <c r="AK161" s="77"/>
      <c r="AL161" s="79">
        <f t="shared" si="7"/>
        <v>0</v>
      </c>
      <c r="AM161" s="80"/>
    </row>
    <row r="162" spans="33:39" ht="15.6" hidden="1">
      <c r="AG162" s="77"/>
      <c r="AH162" s="77"/>
      <c r="AI162" s="77"/>
      <c r="AJ162" s="84"/>
      <c r="AK162" s="77"/>
      <c r="AL162" s="79">
        <f t="shared" si="7"/>
        <v>0</v>
      </c>
      <c r="AM162" s="80"/>
    </row>
    <row r="163" spans="33:39" ht="15.6" hidden="1">
      <c r="AG163" s="77"/>
      <c r="AH163" s="77"/>
      <c r="AI163" s="77"/>
      <c r="AJ163" s="84"/>
      <c r="AK163" s="77"/>
      <c r="AL163" s="79">
        <f t="shared" si="7"/>
        <v>0</v>
      </c>
      <c r="AM163" s="80"/>
    </row>
    <row r="164" spans="33:39" ht="15.6" hidden="1">
      <c r="AG164" s="77"/>
      <c r="AH164" s="77"/>
      <c r="AI164" s="77"/>
      <c r="AJ164" s="84"/>
      <c r="AK164" s="77"/>
      <c r="AL164" s="79">
        <f t="shared" si="7"/>
        <v>0</v>
      </c>
      <c r="AM164" s="80"/>
    </row>
    <row r="165" spans="33:39" ht="15.6" hidden="1">
      <c r="AG165" s="77"/>
      <c r="AH165" s="77"/>
      <c r="AI165" s="77"/>
      <c r="AJ165" s="84"/>
      <c r="AK165" s="77"/>
      <c r="AL165" s="79">
        <f t="shared" si="7"/>
        <v>0</v>
      </c>
      <c r="AM165" s="80"/>
    </row>
    <row r="166" spans="33:39" ht="15.6" hidden="1">
      <c r="AG166" s="85"/>
      <c r="AH166" s="85"/>
      <c r="AI166" s="85"/>
      <c r="AJ166" s="85"/>
      <c r="AK166" s="86" t="s">
        <v>10</v>
      </c>
      <c r="AL166" s="87">
        <f>SUM(AL152:AL165)</f>
        <v>0</v>
      </c>
      <c r="AM166" s="85"/>
    </row>
    <row r="167" spans="33:39" hidden="1"/>
    <row r="168" spans="33:39" hidden="1"/>
    <row r="169" spans="33:39" ht="15.6" hidden="1">
      <c r="AG169" s="74" t="e">
        <f>#REF!</f>
        <v>#REF!</v>
      </c>
      <c r="AH169" s="75"/>
      <c r="AI169" s="75"/>
      <c r="AJ169" s="75"/>
      <c r="AK169" s="75"/>
      <c r="AL169" s="75"/>
      <c r="AM169" s="75"/>
    </row>
    <row r="170" spans="33:39" ht="15.6" hidden="1">
      <c r="AG170" s="76" t="s">
        <v>525</v>
      </c>
      <c r="AH170" s="76" t="s">
        <v>88</v>
      </c>
      <c r="AI170" s="76" t="s">
        <v>102</v>
      </c>
      <c r="AJ170" s="76" t="s">
        <v>526</v>
      </c>
      <c r="AK170" s="76" t="s">
        <v>527</v>
      </c>
      <c r="AL170" s="76" t="s">
        <v>528</v>
      </c>
      <c r="AM170" s="76" t="s">
        <v>62</v>
      </c>
    </row>
    <row r="171" spans="33:39" ht="15.6" hidden="1">
      <c r="AG171" s="77"/>
      <c r="AH171" s="77"/>
      <c r="AI171" s="77"/>
      <c r="AJ171" s="78"/>
      <c r="AK171" s="77"/>
      <c r="AL171" s="79">
        <f>SUM(AJ171*AK171)</f>
        <v>0</v>
      </c>
      <c r="AM171" s="80"/>
    </row>
    <row r="172" spans="33:39" ht="15.6" hidden="1">
      <c r="AG172" s="81"/>
      <c r="AH172" s="82"/>
      <c r="AI172" s="82"/>
      <c r="AJ172" s="83"/>
      <c r="AK172" s="77"/>
      <c r="AL172" s="79">
        <f t="shared" ref="AL172:AL184" si="8">SUM(AJ172*AK172)</f>
        <v>0</v>
      </c>
      <c r="AM172" s="80"/>
    </row>
    <row r="173" spans="33:39" ht="15.6" hidden="1">
      <c r="AG173" s="77"/>
      <c r="AH173" s="77"/>
      <c r="AI173" s="77"/>
      <c r="AJ173" s="78"/>
      <c r="AK173" s="77"/>
      <c r="AL173" s="79">
        <f t="shared" si="8"/>
        <v>0</v>
      </c>
      <c r="AM173" s="80"/>
    </row>
    <row r="174" spans="33:39" ht="15.6" hidden="1">
      <c r="AG174" s="77"/>
      <c r="AH174" s="77"/>
      <c r="AI174" s="77"/>
      <c r="AJ174" s="78"/>
      <c r="AK174" s="77"/>
      <c r="AL174" s="79">
        <f t="shared" si="8"/>
        <v>0</v>
      </c>
      <c r="AM174" s="80"/>
    </row>
    <row r="175" spans="33:39" ht="15.6" hidden="1">
      <c r="AG175" s="77"/>
      <c r="AH175" s="77"/>
      <c r="AI175" s="77"/>
      <c r="AJ175" s="78"/>
      <c r="AK175" s="77"/>
      <c r="AL175" s="79">
        <f t="shared" si="8"/>
        <v>0</v>
      </c>
      <c r="AM175" s="80"/>
    </row>
    <row r="176" spans="33:39" ht="15.6" hidden="1">
      <c r="AG176" s="77"/>
      <c r="AH176" s="77"/>
      <c r="AI176" s="77"/>
      <c r="AJ176" s="84"/>
      <c r="AK176" s="77"/>
      <c r="AL176" s="79">
        <f t="shared" si="8"/>
        <v>0</v>
      </c>
      <c r="AM176" s="80"/>
    </row>
    <row r="177" spans="33:39" ht="15.6" hidden="1">
      <c r="AG177" s="77"/>
      <c r="AH177" s="77"/>
      <c r="AI177" s="77"/>
      <c r="AJ177" s="84"/>
      <c r="AK177" s="77"/>
      <c r="AL177" s="79">
        <f t="shared" si="8"/>
        <v>0</v>
      </c>
      <c r="AM177" s="80"/>
    </row>
    <row r="178" spans="33:39" ht="15.6" hidden="1">
      <c r="AG178" s="77"/>
      <c r="AH178" s="77"/>
      <c r="AI178" s="77"/>
      <c r="AJ178" s="84"/>
      <c r="AK178" s="77"/>
      <c r="AL178" s="79">
        <f t="shared" si="8"/>
        <v>0</v>
      </c>
      <c r="AM178" s="80"/>
    </row>
    <row r="179" spans="33:39" ht="15.6" hidden="1">
      <c r="AG179" s="77"/>
      <c r="AH179" s="77"/>
      <c r="AI179" s="77"/>
      <c r="AJ179" s="84"/>
      <c r="AK179" s="77"/>
      <c r="AL179" s="79">
        <f t="shared" si="8"/>
        <v>0</v>
      </c>
      <c r="AM179" s="80"/>
    </row>
    <row r="180" spans="33:39" ht="15.6" hidden="1">
      <c r="AG180" s="77"/>
      <c r="AH180" s="77"/>
      <c r="AI180" s="77"/>
      <c r="AJ180" s="84"/>
      <c r="AK180" s="77"/>
      <c r="AL180" s="79">
        <f t="shared" si="8"/>
        <v>0</v>
      </c>
      <c r="AM180" s="80"/>
    </row>
    <row r="181" spans="33:39" ht="15.6" hidden="1">
      <c r="AG181" s="77"/>
      <c r="AH181" s="77"/>
      <c r="AI181" s="77"/>
      <c r="AJ181" s="84"/>
      <c r="AK181" s="77"/>
      <c r="AL181" s="79">
        <f t="shared" si="8"/>
        <v>0</v>
      </c>
      <c r="AM181" s="80"/>
    </row>
    <row r="182" spans="33:39" ht="15.6" hidden="1">
      <c r="AG182" s="77"/>
      <c r="AH182" s="77"/>
      <c r="AI182" s="77"/>
      <c r="AJ182" s="84"/>
      <c r="AK182" s="77"/>
      <c r="AL182" s="79">
        <f t="shared" si="8"/>
        <v>0</v>
      </c>
      <c r="AM182" s="80"/>
    </row>
    <row r="183" spans="33:39" ht="15.6" hidden="1">
      <c r="AG183" s="77"/>
      <c r="AH183" s="77"/>
      <c r="AI183" s="77"/>
      <c r="AJ183" s="84"/>
      <c r="AK183" s="77"/>
      <c r="AL183" s="79">
        <f t="shared" si="8"/>
        <v>0</v>
      </c>
      <c r="AM183" s="80"/>
    </row>
    <row r="184" spans="33:39" ht="15.6" hidden="1">
      <c r="AG184" s="77"/>
      <c r="AH184" s="77"/>
      <c r="AI184" s="77"/>
      <c r="AJ184" s="84"/>
      <c r="AK184" s="77"/>
      <c r="AL184" s="79">
        <f t="shared" si="8"/>
        <v>0</v>
      </c>
      <c r="AM184" s="80"/>
    </row>
    <row r="185" spans="33:39" ht="15.6" hidden="1">
      <c r="AG185" s="85"/>
      <c r="AH185" s="85"/>
      <c r="AI185" s="85"/>
      <c r="AJ185" s="85"/>
      <c r="AK185" s="86" t="s">
        <v>10</v>
      </c>
      <c r="AL185" s="87">
        <f>SUM(AL171:AL184)</f>
        <v>0</v>
      </c>
      <c r="AM185" s="85"/>
    </row>
    <row r="186" spans="33:39" hidden="1"/>
    <row r="187" spans="33:39" hidden="1"/>
    <row r="188" spans="33:39" ht="15.6" hidden="1">
      <c r="AG188" s="74" t="e">
        <f>#REF!</f>
        <v>#REF!</v>
      </c>
      <c r="AH188" s="75"/>
      <c r="AI188" s="75"/>
      <c r="AJ188" s="75"/>
      <c r="AK188" s="75"/>
      <c r="AL188" s="75"/>
      <c r="AM188" s="75"/>
    </row>
    <row r="189" spans="33:39" ht="15.6" hidden="1">
      <c r="AG189" s="76" t="s">
        <v>525</v>
      </c>
      <c r="AH189" s="76" t="s">
        <v>88</v>
      </c>
      <c r="AI189" s="76" t="s">
        <v>102</v>
      </c>
      <c r="AJ189" s="76" t="s">
        <v>526</v>
      </c>
      <c r="AK189" s="76" t="s">
        <v>527</v>
      </c>
      <c r="AL189" s="76" t="s">
        <v>528</v>
      </c>
      <c r="AM189" s="76" t="s">
        <v>62</v>
      </c>
    </row>
    <row r="190" spans="33:39" ht="15.6" hidden="1">
      <c r="AG190" s="77"/>
      <c r="AH190" s="77"/>
      <c r="AI190" s="77"/>
      <c r="AJ190" s="78"/>
      <c r="AK190" s="77"/>
      <c r="AL190" s="79">
        <f>SUM(AJ190*AK190)</f>
        <v>0</v>
      </c>
      <c r="AM190" s="80"/>
    </row>
    <row r="191" spans="33:39" ht="15.6" hidden="1">
      <c r="AG191" s="81"/>
      <c r="AH191" s="82"/>
      <c r="AI191" s="82"/>
      <c r="AJ191" s="83"/>
      <c r="AK191" s="77"/>
      <c r="AL191" s="79">
        <f t="shared" ref="AL191:AL203" si="9">SUM(AJ191*AK191)</f>
        <v>0</v>
      </c>
      <c r="AM191" s="80"/>
    </row>
    <row r="192" spans="33:39" ht="15.6" hidden="1">
      <c r="AG192" s="77"/>
      <c r="AH192" s="77"/>
      <c r="AI192" s="77"/>
      <c r="AJ192" s="78"/>
      <c r="AK192" s="77"/>
      <c r="AL192" s="79">
        <f t="shared" si="9"/>
        <v>0</v>
      </c>
      <c r="AM192" s="80"/>
    </row>
    <row r="193" spans="33:39" ht="15.6" hidden="1">
      <c r="AG193" s="77"/>
      <c r="AH193" s="77"/>
      <c r="AI193" s="77"/>
      <c r="AJ193" s="78"/>
      <c r="AK193" s="77"/>
      <c r="AL193" s="79">
        <f t="shared" si="9"/>
        <v>0</v>
      </c>
      <c r="AM193" s="80"/>
    </row>
    <row r="194" spans="33:39" ht="15.6" hidden="1">
      <c r="AG194" s="77"/>
      <c r="AH194" s="77"/>
      <c r="AI194" s="77"/>
      <c r="AJ194" s="78"/>
      <c r="AK194" s="77"/>
      <c r="AL194" s="79">
        <f t="shared" si="9"/>
        <v>0</v>
      </c>
      <c r="AM194" s="80"/>
    </row>
    <row r="195" spans="33:39" ht="15.6" hidden="1">
      <c r="AG195" s="77"/>
      <c r="AH195" s="77"/>
      <c r="AI195" s="77"/>
      <c r="AJ195" s="84"/>
      <c r="AK195" s="77"/>
      <c r="AL195" s="79">
        <f t="shared" si="9"/>
        <v>0</v>
      </c>
      <c r="AM195" s="80"/>
    </row>
    <row r="196" spans="33:39" ht="15.6" hidden="1">
      <c r="AG196" s="77"/>
      <c r="AH196" s="77"/>
      <c r="AI196" s="77"/>
      <c r="AJ196" s="84"/>
      <c r="AK196" s="77"/>
      <c r="AL196" s="79">
        <f t="shared" si="9"/>
        <v>0</v>
      </c>
      <c r="AM196" s="80"/>
    </row>
    <row r="197" spans="33:39" ht="15.6" hidden="1">
      <c r="AG197" s="77"/>
      <c r="AH197" s="77"/>
      <c r="AI197" s="77"/>
      <c r="AJ197" s="84"/>
      <c r="AK197" s="77"/>
      <c r="AL197" s="79">
        <f t="shared" si="9"/>
        <v>0</v>
      </c>
      <c r="AM197" s="80"/>
    </row>
    <row r="198" spans="33:39" ht="15.6" hidden="1">
      <c r="AG198" s="77"/>
      <c r="AH198" s="77"/>
      <c r="AI198" s="77"/>
      <c r="AJ198" s="84"/>
      <c r="AK198" s="77"/>
      <c r="AL198" s="79">
        <f t="shared" si="9"/>
        <v>0</v>
      </c>
      <c r="AM198" s="80"/>
    </row>
    <row r="199" spans="33:39" ht="15.6" hidden="1">
      <c r="AG199" s="77"/>
      <c r="AH199" s="77"/>
      <c r="AI199" s="77"/>
      <c r="AJ199" s="84"/>
      <c r="AK199" s="77"/>
      <c r="AL199" s="79">
        <f t="shared" si="9"/>
        <v>0</v>
      </c>
      <c r="AM199" s="80"/>
    </row>
    <row r="200" spans="33:39" ht="15.6" hidden="1">
      <c r="AG200" s="77"/>
      <c r="AH200" s="77"/>
      <c r="AI200" s="77"/>
      <c r="AJ200" s="84"/>
      <c r="AK200" s="77"/>
      <c r="AL200" s="79">
        <f t="shared" si="9"/>
        <v>0</v>
      </c>
      <c r="AM200" s="80"/>
    </row>
    <row r="201" spans="33:39" ht="15.6" hidden="1">
      <c r="AG201" s="77"/>
      <c r="AH201" s="77"/>
      <c r="AI201" s="77"/>
      <c r="AJ201" s="84"/>
      <c r="AK201" s="77"/>
      <c r="AL201" s="79">
        <f t="shared" si="9"/>
        <v>0</v>
      </c>
      <c r="AM201" s="80"/>
    </row>
    <row r="202" spans="33:39" ht="15.6" hidden="1">
      <c r="AG202" s="77"/>
      <c r="AH202" s="77"/>
      <c r="AI202" s="77"/>
      <c r="AJ202" s="84"/>
      <c r="AK202" s="77"/>
      <c r="AL202" s="79">
        <f t="shared" si="9"/>
        <v>0</v>
      </c>
      <c r="AM202" s="80"/>
    </row>
    <row r="203" spans="33:39" ht="15.6" hidden="1">
      <c r="AG203" s="77"/>
      <c r="AH203" s="77"/>
      <c r="AI203" s="77"/>
      <c r="AJ203" s="84"/>
      <c r="AK203" s="77"/>
      <c r="AL203" s="79">
        <f t="shared" si="9"/>
        <v>0</v>
      </c>
      <c r="AM203" s="80"/>
    </row>
    <row r="204" spans="33:39" ht="15.6" hidden="1">
      <c r="AG204" s="85"/>
      <c r="AH204" s="85"/>
      <c r="AI204" s="85"/>
      <c r="AJ204" s="85"/>
      <c r="AK204" s="86" t="s">
        <v>10</v>
      </c>
      <c r="AL204" s="87">
        <f>SUM(AL190:AL203)</f>
        <v>0</v>
      </c>
      <c r="AM204" s="85"/>
    </row>
    <row r="205" spans="33:39" hidden="1"/>
    <row r="206" spans="33:39" hidden="1"/>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6534B-F522-45F5-A334-6A179AB44724}">
  <sheetPr>
    <tabColor theme="4" tint="0.59999389629810485"/>
  </sheetPr>
  <dimension ref="A1:O23"/>
  <sheetViews>
    <sheetView showGridLines="0" workbookViewId="0">
      <selection activeCell="G20" sqref="G20"/>
    </sheetView>
  </sheetViews>
  <sheetFormatPr defaultColWidth="8.6640625" defaultRowHeight="14.4"/>
  <cols>
    <col min="1" max="1" width="9.6640625" customWidth="1"/>
    <col min="2" max="2" width="5.6640625" customWidth="1"/>
    <col min="3" max="3" width="19.33203125" customWidth="1"/>
    <col min="4" max="4" width="17.44140625" customWidth="1"/>
    <col min="5" max="5" width="14.44140625" customWidth="1"/>
    <col min="6" max="6" width="6.44140625" customWidth="1"/>
    <col min="7" max="7" width="14.33203125" customWidth="1"/>
    <col min="8" max="8" width="17.6640625" style="167" customWidth="1"/>
    <col min="9" max="9" width="13" customWidth="1"/>
    <col min="10" max="10" width="12.109375" customWidth="1"/>
    <col min="11" max="11" width="15.109375" customWidth="1"/>
    <col min="12" max="13" width="16.6640625" customWidth="1"/>
  </cols>
  <sheetData>
    <row r="1" spans="1:15" ht="28.2">
      <c r="A1" s="272" t="s">
        <v>15</v>
      </c>
      <c r="B1" s="273"/>
      <c r="C1" s="273"/>
      <c r="D1" s="273"/>
      <c r="E1" s="273"/>
      <c r="F1" s="273"/>
      <c r="G1" s="273"/>
      <c r="H1" s="273"/>
      <c r="I1" s="180"/>
      <c r="J1" s="398"/>
      <c r="K1" s="398"/>
    </row>
    <row r="2" spans="1:15" ht="27" customHeight="1">
      <c r="A2" s="424" t="s">
        <v>1535</v>
      </c>
      <c r="B2" s="425"/>
      <c r="C2" s="425"/>
      <c r="D2" s="425"/>
      <c r="E2" s="426"/>
      <c r="F2" s="427" t="s">
        <v>1536</v>
      </c>
      <c r="G2" s="428"/>
      <c r="H2" s="429" t="str">
        <f>Summary!B5</f>
        <v>Disaster #:</v>
      </c>
      <c r="I2" s="429"/>
      <c r="J2" s="397"/>
      <c r="K2" s="399"/>
      <c r="L2" s="316"/>
    </row>
    <row r="3" spans="1:15">
      <c r="A3" s="181"/>
      <c r="B3" s="237"/>
      <c r="C3" s="264"/>
      <c r="D3" s="264"/>
      <c r="E3" s="264"/>
      <c r="F3" s="264"/>
      <c r="G3" s="264"/>
      <c r="H3" s="264"/>
      <c r="I3" s="264"/>
      <c r="J3" s="264"/>
      <c r="K3" s="265"/>
    </row>
    <row r="4" spans="1:15" s="167" customFormat="1">
      <c r="A4" s="182"/>
      <c r="B4" s="237"/>
      <c r="C4" s="237"/>
      <c r="D4" s="237"/>
      <c r="E4" s="266" t="s">
        <v>16</v>
      </c>
      <c r="F4" s="267"/>
      <c r="G4" s="268"/>
      <c r="H4" s="268"/>
      <c r="I4" s="264"/>
      <c r="J4" s="264"/>
      <c r="K4" s="265"/>
    </row>
    <row r="5" spans="1:15">
      <c r="A5" s="181"/>
      <c r="B5" s="237"/>
      <c r="C5" s="237"/>
      <c r="D5" s="237"/>
      <c r="E5" s="237"/>
      <c r="F5" s="237"/>
      <c r="G5" s="237"/>
      <c r="H5" s="183"/>
      <c r="I5" s="237"/>
      <c r="J5" s="237"/>
      <c r="K5" s="238"/>
    </row>
    <row r="6" spans="1:15" ht="6" customHeight="1">
      <c r="A6" s="181"/>
      <c r="B6" s="237"/>
      <c r="K6" s="184"/>
    </row>
    <row r="7" spans="1:15" ht="31.2" customHeight="1">
      <c r="A7" s="181"/>
      <c r="B7" s="237"/>
      <c r="C7" s="185"/>
      <c r="D7" s="185"/>
      <c r="E7" s="186" t="s">
        <v>17</v>
      </c>
      <c r="F7" s="185"/>
      <c r="G7" s="186" t="s">
        <v>18</v>
      </c>
      <c r="H7" s="187"/>
      <c r="I7" s="186" t="s">
        <v>19</v>
      </c>
      <c r="J7" s="185"/>
      <c r="K7" s="188"/>
      <c r="N7" t="s">
        <v>14</v>
      </c>
    </row>
    <row r="8" spans="1:15" s="193" customFormat="1" ht="55.2" customHeight="1">
      <c r="A8" s="189"/>
      <c r="B8" s="269" t="s">
        <v>20</v>
      </c>
      <c r="C8" s="190" t="s">
        <v>21</v>
      </c>
      <c r="D8" s="185"/>
      <c r="E8" s="191"/>
      <c r="F8" s="185"/>
      <c r="G8" s="192" t="str">
        <f>IF((+E8/260)=0,"",E8/260)</f>
        <v/>
      </c>
      <c r="H8" s="167"/>
      <c r="K8" s="194"/>
    </row>
    <row r="9" spans="1:15" s="193" customFormat="1" ht="58.2" customHeight="1">
      <c r="A9" s="189"/>
      <c r="B9" s="270"/>
      <c r="C9" s="190" t="s">
        <v>22</v>
      </c>
      <c r="D9" s="185"/>
      <c r="E9" s="191"/>
      <c r="F9" s="185"/>
      <c r="G9" s="192" t="str">
        <f>IF((+E9/260)=0,"",E9/260)</f>
        <v/>
      </c>
      <c r="H9" s="167"/>
      <c r="K9" s="194"/>
      <c r="O9" s="193" t="s">
        <v>14</v>
      </c>
    </row>
    <row r="10" spans="1:15" s="193" customFormat="1" ht="54.45" customHeight="1">
      <c r="A10" s="189"/>
      <c r="B10" s="271"/>
      <c r="C10" s="190" t="s">
        <v>23</v>
      </c>
      <c r="D10" s="185"/>
      <c r="E10" s="191"/>
      <c r="F10" s="185"/>
      <c r="G10" s="192" t="str">
        <f>IF((+E10/260)=0,"",E10/260)</f>
        <v/>
      </c>
      <c r="H10" s="167"/>
      <c r="K10" s="194"/>
    </row>
    <row r="11" spans="1:15" s="193" customFormat="1" ht="57" customHeight="1">
      <c r="A11" s="189"/>
      <c r="B11" s="237"/>
      <c r="C11" s="195" t="s">
        <v>24</v>
      </c>
      <c r="D11" s="185"/>
      <c r="F11" s="185"/>
      <c r="G11" s="196">
        <v>6.2E-2</v>
      </c>
      <c r="H11" s="197" t="b">
        <v>1</v>
      </c>
      <c r="I11" s="192">
        <f>IF(H11,G11,"")</f>
        <v>6.2E-2</v>
      </c>
      <c r="K11" s="194"/>
    </row>
    <row r="12" spans="1:15" s="193" customFormat="1" ht="57" customHeight="1">
      <c r="A12" s="181"/>
      <c r="B12" s="237"/>
      <c r="C12" s="195" t="s">
        <v>25</v>
      </c>
      <c r="D12" s="185"/>
      <c r="F12" s="185"/>
      <c r="G12" s="196">
        <v>1.4500000000000001E-2</v>
      </c>
      <c r="H12" s="197" t="b">
        <v>1</v>
      </c>
      <c r="I12" s="192">
        <f>IF(H12,G12,"")</f>
        <v>1.4500000000000001E-2</v>
      </c>
      <c r="K12" s="194"/>
    </row>
    <row r="13" spans="1:15" s="193" customFormat="1" ht="52.5" customHeight="1">
      <c r="A13" s="189"/>
      <c r="B13" s="269" t="s">
        <v>26</v>
      </c>
      <c r="C13" s="190" t="s">
        <v>27</v>
      </c>
      <c r="D13" s="185"/>
      <c r="E13" s="239"/>
      <c r="F13" s="185"/>
      <c r="G13" s="192" t="str">
        <f t="shared" ref="G13:G18" si="0">IFERROR(IF((+E13/$G$4)=0,"",E13/$G$4),"")</f>
        <v/>
      </c>
      <c r="H13" s="197" t="b">
        <v>0</v>
      </c>
      <c r="I13" s="192" t="str">
        <f>IF(H13,G13,"")</f>
        <v/>
      </c>
      <c r="K13" s="194"/>
    </row>
    <row r="14" spans="1:15" s="193" customFormat="1" ht="52.95" customHeight="1">
      <c r="A14" s="189"/>
      <c r="B14" s="270"/>
      <c r="C14" s="190" t="s">
        <v>28</v>
      </c>
      <c r="D14" s="185"/>
      <c r="E14" s="239"/>
      <c r="F14" s="185"/>
      <c r="G14" s="192" t="str">
        <f t="shared" si="0"/>
        <v/>
      </c>
      <c r="H14" s="197" t="b">
        <v>0</v>
      </c>
      <c r="I14" s="192" t="str">
        <f>IF(H14,G14,"")</f>
        <v/>
      </c>
      <c r="K14" s="194"/>
    </row>
    <row r="15" spans="1:15" s="193" customFormat="1" ht="54" customHeight="1">
      <c r="A15" s="189"/>
      <c r="B15" s="270"/>
      <c r="C15" s="190" t="s">
        <v>29</v>
      </c>
      <c r="D15" s="185"/>
      <c r="E15" s="239"/>
      <c r="F15" s="185"/>
      <c r="G15" s="192" t="str">
        <f t="shared" si="0"/>
        <v/>
      </c>
      <c r="H15" s="197" t="b">
        <v>0</v>
      </c>
      <c r="I15" s="192" t="str">
        <f>IF(H15,G15,"")</f>
        <v/>
      </c>
      <c r="K15" s="194"/>
    </row>
    <row r="16" spans="1:15" s="193" customFormat="1" ht="49.2" customHeight="1">
      <c r="A16" s="189"/>
      <c r="B16" s="270"/>
      <c r="C16" s="190" t="s">
        <v>30</v>
      </c>
      <c r="D16" s="185"/>
      <c r="E16" s="239"/>
      <c r="F16" s="185"/>
      <c r="G16" s="192" t="str">
        <f t="shared" si="0"/>
        <v/>
      </c>
      <c r="H16" s="167"/>
      <c r="I16" s="192"/>
      <c r="K16" s="194"/>
    </row>
    <row r="17" spans="1:11" s="193" customFormat="1" ht="78" customHeight="1">
      <c r="A17" s="189"/>
      <c r="B17" s="271"/>
      <c r="C17" s="190" t="s">
        <v>31</v>
      </c>
      <c r="D17" s="185"/>
      <c r="E17" s="239"/>
      <c r="F17" s="185"/>
      <c r="G17" s="192" t="str">
        <f t="shared" si="0"/>
        <v/>
      </c>
      <c r="H17" s="167"/>
      <c r="I17" s="192"/>
      <c r="K17" s="194"/>
    </row>
    <row r="18" spans="1:11" s="193" customFormat="1" ht="67.95" customHeight="1">
      <c r="A18" s="189"/>
      <c r="B18" s="185"/>
      <c r="C18" s="190" t="s">
        <v>32</v>
      </c>
      <c r="D18" s="198" t="s">
        <v>33</v>
      </c>
      <c r="E18" s="239"/>
      <c r="F18" s="185"/>
      <c r="G18" s="192" t="str">
        <f t="shared" si="0"/>
        <v/>
      </c>
      <c r="H18" s="167"/>
      <c r="I18" s="192"/>
      <c r="K18" s="194"/>
    </row>
    <row r="19" spans="1:11" s="193" customFormat="1">
      <c r="A19" s="189"/>
      <c r="B19" s="237"/>
      <c r="E19" s="199"/>
      <c r="F19" s="185"/>
      <c r="G19" s="200"/>
      <c r="H19" s="167"/>
      <c r="I19" s="200"/>
      <c r="K19" s="194"/>
    </row>
    <row r="20" spans="1:11" s="193" customFormat="1" ht="52.95" customHeight="1">
      <c r="A20" s="189"/>
      <c r="B20" s="237"/>
      <c r="C20" s="201" t="s">
        <v>34</v>
      </c>
      <c r="E20" s="199" t="s">
        <v>35</v>
      </c>
      <c r="F20" s="185"/>
      <c r="G20" s="192">
        <f>SUM(G8:G18)</f>
        <v>7.6499999999999999E-2</v>
      </c>
      <c r="I20" s="192">
        <f>SUM(I11:I18)</f>
        <v>7.6499999999999999E-2</v>
      </c>
      <c r="K20" s="194"/>
    </row>
    <row r="21" spans="1:11" s="193" customFormat="1">
      <c r="A21" s="189"/>
      <c r="B21" s="237"/>
      <c r="C21" s="202"/>
      <c r="E21" s="199"/>
      <c r="F21" s="185"/>
      <c r="G21" s="200"/>
      <c r="H21" s="167"/>
      <c r="I21" s="200"/>
      <c r="K21" s="194"/>
    </row>
    <row r="22" spans="1:11">
      <c r="A22" s="257" t="s">
        <v>36</v>
      </c>
      <c r="B22" s="258"/>
      <c r="C22" s="258"/>
      <c r="D22" s="258"/>
      <c r="E22" s="258"/>
      <c r="F22" s="258"/>
      <c r="G22" s="258"/>
      <c r="H22" s="258"/>
      <c r="I22" s="258"/>
      <c r="J22" s="258"/>
      <c r="K22" s="259"/>
    </row>
    <row r="23" spans="1:11" ht="29.7" customHeight="1">
      <c r="A23" s="260" t="s">
        <v>37</v>
      </c>
      <c r="B23" s="261"/>
      <c r="C23" s="261"/>
      <c r="D23" s="261"/>
      <c r="E23" s="261"/>
      <c r="F23" s="261"/>
      <c r="G23" s="261"/>
      <c r="H23" s="262"/>
      <c r="I23" s="263" t="s">
        <v>38</v>
      </c>
      <c r="J23" s="263"/>
      <c r="K23" s="263"/>
    </row>
  </sheetData>
  <protectedRanges>
    <protectedRange algorithmName="SHA-512" hashValue="0CuqSmhTGuYZdn4Szli2nRmu9fKB3vFCCws03vhVzM4fVIsv2M4UY8shnuc4bkU1kEF6anvSx+ygW/WG/E/yWQ==" saltValue="gXlV+n9FQ4dh+VBR0U8TzA==" spinCount="100000" sqref="C3:D5 H3:K5 E3:G3 E5:G5 E4:F4 A1 D1:J1 B3:B21 J2 H2" name="Range1"/>
  </protectedRanges>
  <mergeCells count="15">
    <mergeCell ref="A1:H1"/>
    <mergeCell ref="J1:K1"/>
    <mergeCell ref="A2:E2"/>
    <mergeCell ref="J2:K2"/>
    <mergeCell ref="F2:G2"/>
    <mergeCell ref="H2:I2"/>
    <mergeCell ref="A22:K22"/>
    <mergeCell ref="A23:H23"/>
    <mergeCell ref="I23:K23"/>
    <mergeCell ref="C3:K3"/>
    <mergeCell ref="E4:F4"/>
    <mergeCell ref="G4:H4"/>
    <mergeCell ref="I4:K4"/>
    <mergeCell ref="B8:B10"/>
    <mergeCell ref="B13:B17"/>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01" r:id="rId4" name="Check Box 29">
              <controlPr defaultSize="0" autoFill="0" autoLine="0" autoPict="0">
                <anchor moveWithCells="1">
                  <from>
                    <xdr:col>7</xdr:col>
                    <xdr:colOff>99060</xdr:colOff>
                    <xdr:row>14</xdr:row>
                    <xdr:rowOff>99060</xdr:rowOff>
                  </from>
                  <to>
                    <xdr:col>7</xdr:col>
                    <xdr:colOff>883920</xdr:colOff>
                    <xdr:row>14</xdr:row>
                    <xdr:rowOff>579120</xdr:rowOff>
                  </to>
                </anchor>
              </controlPr>
            </control>
          </mc:Choice>
        </mc:AlternateContent>
        <mc:AlternateContent xmlns:mc="http://schemas.openxmlformats.org/markup-compatibility/2006">
          <mc:Choice Requires="x14">
            <control shapeId="3118" r:id="rId5" name="Check Box 46">
              <controlPr defaultSize="0" autoFill="0" autoLine="0" autoPict="0">
                <anchor moveWithCells="1">
                  <from>
                    <xdr:col>7</xdr:col>
                    <xdr:colOff>83820</xdr:colOff>
                    <xdr:row>10</xdr:row>
                    <xdr:rowOff>220980</xdr:rowOff>
                  </from>
                  <to>
                    <xdr:col>7</xdr:col>
                    <xdr:colOff>876300</xdr:colOff>
                    <xdr:row>10</xdr:row>
                    <xdr:rowOff>457200</xdr:rowOff>
                  </to>
                </anchor>
              </controlPr>
            </control>
          </mc:Choice>
        </mc:AlternateContent>
        <mc:AlternateContent xmlns:mc="http://schemas.openxmlformats.org/markup-compatibility/2006">
          <mc:Choice Requires="x14">
            <control shapeId="3119" r:id="rId6" name="Check Box 47">
              <controlPr defaultSize="0" autoFill="0" autoLine="0" autoPict="0">
                <anchor moveWithCells="1">
                  <from>
                    <xdr:col>7</xdr:col>
                    <xdr:colOff>76200</xdr:colOff>
                    <xdr:row>11</xdr:row>
                    <xdr:rowOff>213360</xdr:rowOff>
                  </from>
                  <to>
                    <xdr:col>7</xdr:col>
                    <xdr:colOff>861060</xdr:colOff>
                    <xdr:row>11</xdr:row>
                    <xdr:rowOff>457200</xdr:rowOff>
                  </to>
                </anchor>
              </controlPr>
            </control>
          </mc:Choice>
        </mc:AlternateContent>
        <mc:AlternateContent xmlns:mc="http://schemas.openxmlformats.org/markup-compatibility/2006">
          <mc:Choice Requires="x14">
            <control shapeId="3120" r:id="rId7" name="Check Box 48">
              <controlPr defaultSize="0" autoFill="0" autoLine="0" autoPict="0">
                <anchor moveWithCells="1">
                  <from>
                    <xdr:col>7</xdr:col>
                    <xdr:colOff>83820</xdr:colOff>
                    <xdr:row>12</xdr:row>
                    <xdr:rowOff>213360</xdr:rowOff>
                  </from>
                  <to>
                    <xdr:col>7</xdr:col>
                    <xdr:colOff>876300</xdr:colOff>
                    <xdr:row>12</xdr:row>
                    <xdr:rowOff>457200</xdr:rowOff>
                  </to>
                </anchor>
              </controlPr>
            </control>
          </mc:Choice>
        </mc:AlternateContent>
        <mc:AlternateContent xmlns:mc="http://schemas.openxmlformats.org/markup-compatibility/2006">
          <mc:Choice Requires="x14">
            <control shapeId="3121" r:id="rId8" name="Check Box 49">
              <controlPr defaultSize="0" autoFill="0" autoLine="0" autoPict="0">
                <anchor moveWithCells="1">
                  <from>
                    <xdr:col>7</xdr:col>
                    <xdr:colOff>99060</xdr:colOff>
                    <xdr:row>13</xdr:row>
                    <xdr:rowOff>236220</xdr:rowOff>
                  </from>
                  <to>
                    <xdr:col>7</xdr:col>
                    <xdr:colOff>899160</xdr:colOff>
                    <xdr:row>13</xdr:row>
                    <xdr:rowOff>480060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C8893-7740-431E-B3A7-E6F80BF72779}">
  <sheetPr>
    <tabColor theme="7" tint="0.59999389629810485"/>
  </sheetPr>
  <dimension ref="A1:CR109"/>
  <sheetViews>
    <sheetView showGridLines="0" zoomScale="98" zoomScaleNormal="98" workbookViewId="0">
      <pane xSplit="4" ySplit="3" topLeftCell="CD92" activePane="bottomRight" state="frozen"/>
      <selection pane="topRight" activeCell="E1" sqref="E1"/>
      <selection pane="bottomLeft" activeCell="A4" sqref="A4"/>
      <selection pane="bottomRight" activeCell="CK107" sqref="CK107"/>
    </sheetView>
  </sheetViews>
  <sheetFormatPr defaultColWidth="9.33203125" defaultRowHeight="14.4" outlineLevelRow="1" outlineLevelCol="1"/>
  <cols>
    <col min="1" max="1" width="28" style="112" customWidth="1"/>
    <col min="2" max="2" width="20.5546875" style="112" customWidth="1"/>
    <col min="3" max="3" width="13.33203125" style="112" customWidth="1"/>
    <col min="4" max="4" width="6.33203125" style="132" customWidth="1"/>
    <col min="5" max="5" width="10.6640625" style="112" customWidth="1" outlineLevel="1"/>
    <col min="6" max="83" width="9.33203125" style="112" customWidth="1" outlineLevel="1"/>
    <col min="84" max="84" width="11.6640625" style="144" customWidth="1"/>
    <col min="85" max="85" width="11.6640625" style="145" bestFit="1" customWidth="1"/>
    <col min="86" max="86" width="10.33203125" style="112" customWidth="1"/>
    <col min="87" max="87" width="18.6640625" style="112" bestFit="1" customWidth="1"/>
    <col min="88" max="88" width="16.6640625" style="112" customWidth="1"/>
    <col min="89" max="89" width="45.6640625" style="112" customWidth="1"/>
    <col min="90" max="91" width="13.5546875" hidden="1" customWidth="1" outlineLevel="1"/>
    <col min="92" max="92" width="12.5546875" hidden="1" customWidth="1" outlineLevel="1"/>
    <col min="93" max="93" width="10.6640625" hidden="1" customWidth="1" outlineLevel="1"/>
    <col min="94" max="94" width="10.33203125" hidden="1" customWidth="1" outlineLevel="1"/>
    <col min="95" max="95" width="11.6640625" hidden="1" customWidth="1" outlineLevel="1"/>
    <col min="96" max="96" width="9.33203125" style="112" collapsed="1"/>
    <col min="97" max="16384" width="9.33203125" style="112"/>
  </cols>
  <sheetData>
    <row r="1" spans="1:96" ht="29.4" customHeight="1">
      <c r="A1" s="277" t="s">
        <v>1546</v>
      </c>
      <c r="B1" s="277"/>
      <c r="C1" s="277"/>
      <c r="D1" s="278"/>
      <c r="E1" s="451" t="s">
        <v>39</v>
      </c>
      <c r="CE1" s="325" t="s">
        <v>54</v>
      </c>
    </row>
    <row r="2" spans="1:96" ht="32.4" customHeight="1" thickBot="1">
      <c r="A2" s="401" t="str">
        <f>Summary!B2</f>
        <v xml:space="preserve">Applicant: </v>
      </c>
      <c r="B2" s="421"/>
      <c r="C2" s="422" t="str">
        <f>Summary!B3</f>
        <v xml:space="preserve">Project #:  </v>
      </c>
      <c r="D2" s="423"/>
      <c r="E2" s="453"/>
      <c r="G2" s="422" t="str">
        <f>Summary!B5</f>
        <v>Disaster #:</v>
      </c>
      <c r="H2" s="423" t="s">
        <v>14</v>
      </c>
      <c r="CE2" s="447"/>
      <c r="CH2" s="132" t="s">
        <v>1542</v>
      </c>
    </row>
    <row r="3" spans="1:96" s="302" customFormat="1" ht="43.8" thickBot="1">
      <c r="A3" s="517" t="s">
        <v>564</v>
      </c>
      <c r="B3" s="518" t="s">
        <v>565</v>
      </c>
      <c r="C3" s="518" t="s">
        <v>562</v>
      </c>
      <c r="D3" s="518" t="s">
        <v>563</v>
      </c>
      <c r="E3" s="519">
        <v>43903</v>
      </c>
      <c r="F3" s="520">
        <f t="shared" ref="F3:O3" si="0">E3+1</f>
        <v>43904</v>
      </c>
      <c r="G3" s="520">
        <f t="shared" si="0"/>
        <v>43905</v>
      </c>
      <c r="H3" s="520">
        <f t="shared" si="0"/>
        <v>43906</v>
      </c>
      <c r="I3" s="520">
        <f t="shared" si="0"/>
        <v>43907</v>
      </c>
      <c r="J3" s="520">
        <f t="shared" si="0"/>
        <v>43908</v>
      </c>
      <c r="K3" s="520">
        <f t="shared" si="0"/>
        <v>43909</v>
      </c>
      <c r="L3" s="520">
        <f t="shared" si="0"/>
        <v>43910</v>
      </c>
      <c r="M3" s="520">
        <f t="shared" si="0"/>
        <v>43911</v>
      </c>
      <c r="N3" s="520">
        <f t="shared" si="0"/>
        <v>43912</v>
      </c>
      <c r="O3" s="520">
        <f t="shared" si="0"/>
        <v>43913</v>
      </c>
      <c r="P3" s="520">
        <f t="shared" ref="P3" si="1">O3+1</f>
        <v>43914</v>
      </c>
      <c r="Q3" s="520">
        <f t="shared" ref="Q3" si="2">P3+1</f>
        <v>43915</v>
      </c>
      <c r="R3" s="520">
        <f t="shared" ref="R3" si="3">Q3+1</f>
        <v>43916</v>
      </c>
      <c r="S3" s="520">
        <f t="shared" ref="S3" si="4">R3+1</f>
        <v>43917</v>
      </c>
      <c r="T3" s="520">
        <f t="shared" ref="T3" si="5">S3+1</f>
        <v>43918</v>
      </c>
      <c r="U3" s="520">
        <f t="shared" ref="U3" si="6">T3+1</f>
        <v>43919</v>
      </c>
      <c r="V3" s="520">
        <f t="shared" ref="V3" si="7">U3+1</f>
        <v>43920</v>
      </c>
      <c r="W3" s="520">
        <f t="shared" ref="W3" si="8">V3+1</f>
        <v>43921</v>
      </c>
      <c r="X3" s="520">
        <f t="shared" ref="X3" si="9">W3+1</f>
        <v>43922</v>
      </c>
      <c r="Y3" s="520">
        <f t="shared" ref="Y3" si="10">X3+1</f>
        <v>43923</v>
      </c>
      <c r="Z3" s="520">
        <f t="shared" ref="Z3" si="11">Y3+1</f>
        <v>43924</v>
      </c>
      <c r="AA3" s="520">
        <f t="shared" ref="AA3" si="12">Z3+1</f>
        <v>43925</v>
      </c>
      <c r="AB3" s="520">
        <f t="shared" ref="AB3" si="13">AA3+1</f>
        <v>43926</v>
      </c>
      <c r="AC3" s="520">
        <f t="shared" ref="AC3:AD3" si="14">AB3+1</f>
        <v>43927</v>
      </c>
      <c r="AD3" s="520">
        <f t="shared" si="14"/>
        <v>43928</v>
      </c>
      <c r="AE3" s="520">
        <f t="shared" ref="AE3" si="15">AD3+1</f>
        <v>43929</v>
      </c>
      <c r="AF3" s="520">
        <f t="shared" ref="AF3" si="16">AE3+1</f>
        <v>43930</v>
      </c>
      <c r="AG3" s="520">
        <f t="shared" ref="AG3" si="17">AF3+1</f>
        <v>43931</v>
      </c>
      <c r="AH3" s="520">
        <f t="shared" ref="AH3" si="18">AG3+1</f>
        <v>43932</v>
      </c>
      <c r="AI3" s="520">
        <f t="shared" ref="AI3" si="19">AH3+1</f>
        <v>43933</v>
      </c>
      <c r="AJ3" s="520">
        <f t="shared" ref="AJ3" si="20">AI3+1</f>
        <v>43934</v>
      </c>
      <c r="AK3" s="520">
        <f t="shared" ref="AK3" si="21">AJ3+1</f>
        <v>43935</v>
      </c>
      <c r="AL3" s="520">
        <f t="shared" ref="AL3" si="22">AK3+1</f>
        <v>43936</v>
      </c>
      <c r="AM3" s="520">
        <f t="shared" ref="AM3" si="23">AL3+1</f>
        <v>43937</v>
      </c>
      <c r="AN3" s="520">
        <f t="shared" ref="AN3" si="24">AM3+1</f>
        <v>43938</v>
      </c>
      <c r="AO3" s="520">
        <f t="shared" ref="AO3" si="25">AN3+1</f>
        <v>43939</v>
      </c>
      <c r="AP3" s="520">
        <f t="shared" ref="AP3" si="26">AO3+1</f>
        <v>43940</v>
      </c>
      <c r="AQ3" s="520">
        <f t="shared" ref="AQ3" si="27">AP3+1</f>
        <v>43941</v>
      </c>
      <c r="AR3" s="520">
        <f t="shared" ref="AR3" si="28">AQ3+1</f>
        <v>43942</v>
      </c>
      <c r="AS3" s="520">
        <f t="shared" ref="AS3" si="29">AR3+1</f>
        <v>43943</v>
      </c>
      <c r="AT3" s="520">
        <f t="shared" ref="AT3" si="30">AS3+1</f>
        <v>43944</v>
      </c>
      <c r="AU3" s="520">
        <f t="shared" ref="AU3" si="31">AT3+1</f>
        <v>43945</v>
      </c>
      <c r="AV3" s="520">
        <f t="shared" ref="AV3" si="32">AU3+1</f>
        <v>43946</v>
      </c>
      <c r="AW3" s="520">
        <f t="shared" ref="AW3" si="33">AV3+1</f>
        <v>43947</v>
      </c>
      <c r="AX3" s="520">
        <f t="shared" ref="AX3" si="34">AW3+1</f>
        <v>43948</v>
      </c>
      <c r="AY3" s="520">
        <f t="shared" ref="AY3" si="35">AX3+1</f>
        <v>43949</v>
      </c>
      <c r="AZ3" s="520">
        <f t="shared" ref="AZ3" si="36">AY3+1</f>
        <v>43950</v>
      </c>
      <c r="BA3" s="520">
        <f t="shared" ref="BA3" si="37">AZ3+1</f>
        <v>43951</v>
      </c>
      <c r="BB3" s="520">
        <f t="shared" ref="BB3" si="38">BA3+1</f>
        <v>43952</v>
      </c>
      <c r="BC3" s="520">
        <f t="shared" ref="BC3" si="39">BB3+1</f>
        <v>43953</v>
      </c>
      <c r="BD3" s="520">
        <f t="shared" ref="BD3" si="40">BC3+1</f>
        <v>43954</v>
      </c>
      <c r="BE3" s="520">
        <f t="shared" ref="BE3" si="41">BD3+1</f>
        <v>43955</v>
      </c>
      <c r="BF3" s="520">
        <f t="shared" ref="BF3" si="42">BE3+1</f>
        <v>43956</v>
      </c>
      <c r="BG3" s="520">
        <f t="shared" ref="BG3" si="43">BF3+1</f>
        <v>43957</v>
      </c>
      <c r="BH3" s="520">
        <f t="shared" ref="BH3" si="44">BG3+1</f>
        <v>43958</v>
      </c>
      <c r="BI3" s="520">
        <f t="shared" ref="BI3" si="45">BH3+1</f>
        <v>43959</v>
      </c>
      <c r="BJ3" s="520">
        <f t="shared" ref="BJ3" si="46">BI3+1</f>
        <v>43960</v>
      </c>
      <c r="BK3" s="520">
        <f t="shared" ref="BK3" si="47">BJ3+1</f>
        <v>43961</v>
      </c>
      <c r="BL3" s="520">
        <f t="shared" ref="BL3" si="48">BK3+1</f>
        <v>43962</v>
      </c>
      <c r="BM3" s="520">
        <f t="shared" ref="BM3" si="49">BL3+1</f>
        <v>43963</v>
      </c>
      <c r="BN3" s="520">
        <f t="shared" ref="BN3" si="50">BM3+1</f>
        <v>43964</v>
      </c>
      <c r="BO3" s="520">
        <f t="shared" ref="BO3" si="51">BN3+1</f>
        <v>43965</v>
      </c>
      <c r="BP3" s="520">
        <f t="shared" ref="BP3" si="52">BO3+1</f>
        <v>43966</v>
      </c>
      <c r="BQ3" s="520">
        <f t="shared" ref="BQ3" si="53">BP3+1</f>
        <v>43967</v>
      </c>
      <c r="BR3" s="520">
        <f t="shared" ref="BR3" si="54">BQ3+1</f>
        <v>43968</v>
      </c>
      <c r="BS3" s="520">
        <f t="shared" ref="BS3" si="55">BR3+1</f>
        <v>43969</v>
      </c>
      <c r="BT3" s="520">
        <f t="shared" ref="BT3" si="56">BS3+1</f>
        <v>43970</v>
      </c>
      <c r="BU3" s="520">
        <f t="shared" ref="BU3" si="57">BT3+1</f>
        <v>43971</v>
      </c>
      <c r="BV3" s="520">
        <f t="shared" ref="BV3" si="58">BU3+1</f>
        <v>43972</v>
      </c>
      <c r="BW3" s="520">
        <f t="shared" ref="BW3" si="59">BV3+1</f>
        <v>43973</v>
      </c>
      <c r="BX3" s="520">
        <f t="shared" ref="BX3" si="60">BW3+1</f>
        <v>43974</v>
      </c>
      <c r="BY3" s="520">
        <f t="shared" ref="BY3" si="61">BX3+1</f>
        <v>43975</v>
      </c>
      <c r="BZ3" s="520">
        <f t="shared" ref="BZ3" si="62">BY3+1</f>
        <v>43976</v>
      </c>
      <c r="CA3" s="520">
        <f t="shared" ref="CA3" si="63">BZ3+1</f>
        <v>43977</v>
      </c>
      <c r="CB3" s="520">
        <f t="shared" ref="CB3" si="64">CA3+1</f>
        <v>43978</v>
      </c>
      <c r="CC3" s="520">
        <f t="shared" ref="CC3" si="65">CB3+1</f>
        <v>43979</v>
      </c>
      <c r="CD3" s="520">
        <f t="shared" ref="CD3" si="66">CC3+1</f>
        <v>43980</v>
      </c>
      <c r="CE3" s="520">
        <f t="shared" ref="CE3" si="67">CD3+1</f>
        <v>43981</v>
      </c>
      <c r="CF3" s="521" t="s">
        <v>3</v>
      </c>
      <c r="CG3" s="522" t="s">
        <v>40</v>
      </c>
      <c r="CH3" s="523" t="s">
        <v>1541</v>
      </c>
      <c r="CI3" s="523" t="s">
        <v>1544</v>
      </c>
      <c r="CJ3" s="521" t="s">
        <v>10</v>
      </c>
      <c r="CK3" s="524" t="s">
        <v>42</v>
      </c>
      <c r="CL3" s="156" t="s">
        <v>43</v>
      </c>
      <c r="CM3" s="156" t="s">
        <v>44</v>
      </c>
      <c r="CN3" s="156" t="s">
        <v>45</v>
      </c>
      <c r="CO3" s="156" t="s">
        <v>46</v>
      </c>
      <c r="CP3" s="156" t="s">
        <v>47</v>
      </c>
      <c r="CQ3" s="156" t="s">
        <v>44</v>
      </c>
    </row>
    <row r="4" spans="1:96" ht="15" customHeight="1" thickTop="1">
      <c r="A4" s="509"/>
      <c r="B4" s="510"/>
      <c r="C4" s="511"/>
      <c r="D4" s="512" t="s">
        <v>45</v>
      </c>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3"/>
      <c r="BA4" s="513"/>
      <c r="BB4" s="513"/>
      <c r="BC4" s="513"/>
      <c r="BD4" s="513"/>
      <c r="BE4" s="513"/>
      <c r="BF4" s="513"/>
      <c r="BG4" s="513"/>
      <c r="BH4" s="513"/>
      <c r="BI4" s="513"/>
      <c r="BJ4" s="513"/>
      <c r="BK4" s="513"/>
      <c r="BL4" s="513"/>
      <c r="BM4" s="513"/>
      <c r="BN4" s="513"/>
      <c r="BO4" s="513"/>
      <c r="BP4" s="513"/>
      <c r="BQ4" s="513"/>
      <c r="BR4" s="513"/>
      <c r="BS4" s="513"/>
      <c r="BT4" s="513"/>
      <c r="BU4" s="513"/>
      <c r="BV4" s="513"/>
      <c r="BW4" s="513"/>
      <c r="BX4" s="513"/>
      <c r="BY4" s="513"/>
      <c r="BZ4" s="513"/>
      <c r="CA4" s="513"/>
      <c r="CB4" s="513"/>
      <c r="CC4" s="513"/>
      <c r="CD4" s="513"/>
      <c r="CE4" s="513"/>
      <c r="CF4" s="513">
        <f>SUM(E4:CE4)</f>
        <v>0</v>
      </c>
      <c r="CG4" s="514"/>
      <c r="CH4" s="449" t="str">
        <f>IF(CF4&gt;0,Fringe!G20,IF(CF4=0,"0"))</f>
        <v>0</v>
      </c>
      <c r="CI4" s="515">
        <f>SUM(CG4*CH4)+CG4</f>
        <v>0</v>
      </c>
      <c r="CJ4" s="516">
        <f>CI4*CF4</f>
        <v>0</v>
      </c>
      <c r="CK4" s="275"/>
      <c r="CN4" s="150">
        <f>CJ4</f>
        <v>0</v>
      </c>
      <c r="CO4">
        <f>CF4</f>
        <v>0</v>
      </c>
    </row>
    <row r="5" spans="1:96" ht="15" customHeight="1">
      <c r="A5" s="232">
        <f>A4</f>
        <v>0</v>
      </c>
      <c r="B5" s="127"/>
      <c r="C5" s="127"/>
      <c r="D5" s="146" t="s">
        <v>48</v>
      </c>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c r="BW5" s="149"/>
      <c r="BX5" s="149"/>
      <c r="BY5" s="149"/>
      <c r="BZ5" s="149"/>
      <c r="CA5" s="149"/>
      <c r="CB5" s="149"/>
      <c r="CC5" s="149"/>
      <c r="CD5" s="149"/>
      <c r="CE5" s="149"/>
      <c r="CF5" s="149">
        <f>SUM(E5:CE5)</f>
        <v>0</v>
      </c>
      <c r="CG5" s="147">
        <f>CG4*1.5</f>
        <v>0</v>
      </c>
      <c r="CH5" s="449" t="str">
        <f>IF(CF5&gt;0,Fringe!I20,IF(CF5=0,"0"))</f>
        <v>0</v>
      </c>
      <c r="CI5" s="148">
        <f t="shared" ref="CI5:CI6" si="68">SUM(CG5*CH5)+CG5</f>
        <v>0</v>
      </c>
      <c r="CJ5" s="209">
        <f>CI5*CF5</f>
        <v>0</v>
      </c>
      <c r="CK5" s="275"/>
      <c r="CL5" s="150">
        <f>CJ5</f>
        <v>0</v>
      </c>
      <c r="CM5" s="150"/>
      <c r="CN5" s="150"/>
      <c r="CP5">
        <f>CF5</f>
        <v>0</v>
      </c>
    </row>
    <row r="6" spans="1:96" ht="15.75" customHeight="1" thickBot="1">
      <c r="A6" s="231">
        <f>A4</f>
        <v>0</v>
      </c>
      <c r="B6" s="210"/>
      <c r="C6" s="210"/>
      <c r="D6" s="211" t="s">
        <v>44</v>
      </c>
      <c r="E6" s="212"/>
      <c r="F6" s="212"/>
      <c r="G6" s="212"/>
      <c r="H6" s="212"/>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322">
        <f>SUM(E6:CE6)</f>
        <v>0</v>
      </c>
      <c r="CG6" s="213">
        <f>CG4*2</f>
        <v>0</v>
      </c>
      <c r="CH6" s="450" t="str">
        <f>IF(CF6&gt;0,Fringe!I20,IF(CF6=0,"0"))</f>
        <v>0</v>
      </c>
      <c r="CI6" s="214">
        <f t="shared" si="68"/>
        <v>0</v>
      </c>
      <c r="CJ6" s="321">
        <f>CI6*CF6</f>
        <v>0</v>
      </c>
      <c r="CK6" s="276"/>
      <c r="CM6" s="150">
        <f>CJ6</f>
        <v>0</v>
      </c>
      <c r="CN6" s="150"/>
      <c r="CQ6">
        <f>CF6</f>
        <v>0</v>
      </c>
    </row>
    <row r="7" spans="1:96" ht="6" customHeight="1" thickBot="1">
      <c r="A7" s="215"/>
      <c r="B7" s="215"/>
      <c r="C7" s="216"/>
      <c r="D7" s="217"/>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9"/>
      <c r="CG7" s="220"/>
      <c r="CH7" s="221"/>
      <c r="CI7" s="222"/>
      <c r="CJ7" s="221"/>
      <c r="CK7" s="224"/>
      <c r="CL7" s="151"/>
      <c r="CM7" s="151"/>
      <c r="CN7" s="151"/>
      <c r="CO7" s="151"/>
      <c r="CP7" s="151"/>
      <c r="CQ7" s="151"/>
    </row>
    <row r="8" spans="1:96" ht="15" customHeight="1">
      <c r="A8" s="230"/>
      <c r="B8" s="229"/>
      <c r="C8" s="203"/>
      <c r="D8" s="204" t="s">
        <v>45</v>
      </c>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05"/>
      <c r="BO8" s="205"/>
      <c r="BP8" s="205"/>
      <c r="BQ8" s="205"/>
      <c r="BR8" s="205"/>
      <c r="BS8" s="205"/>
      <c r="BT8" s="205"/>
      <c r="BU8" s="205"/>
      <c r="BV8" s="205"/>
      <c r="BW8" s="205"/>
      <c r="BX8" s="205"/>
      <c r="BY8" s="205"/>
      <c r="BZ8" s="205"/>
      <c r="CA8" s="205"/>
      <c r="CB8" s="205"/>
      <c r="CC8" s="205"/>
      <c r="CD8" s="205"/>
      <c r="CE8" s="205"/>
      <c r="CF8" s="205">
        <f>SUM(E8:CE8)</f>
        <v>0</v>
      </c>
      <c r="CG8" s="206">
        <v>0</v>
      </c>
      <c r="CH8" s="448" t="str">
        <f>IF(CF8&gt;0,Fringe!G20,IF(CF8=0,"0"))</f>
        <v>0</v>
      </c>
      <c r="CI8" s="207">
        <f>SUM(CG8*CH8)+CG8</f>
        <v>0</v>
      </c>
      <c r="CJ8" s="208">
        <f>CI8*CF8</f>
        <v>0</v>
      </c>
      <c r="CK8" s="274"/>
      <c r="CN8" s="150">
        <f>CJ8</f>
        <v>0</v>
      </c>
      <c r="CO8">
        <f>CF8</f>
        <v>0</v>
      </c>
    </row>
    <row r="9" spans="1:96" ht="15" customHeight="1">
      <c r="A9" s="232">
        <f>A8</f>
        <v>0</v>
      </c>
      <c r="B9" s="127"/>
      <c r="C9" s="127"/>
      <c r="D9" s="146" t="s">
        <v>48</v>
      </c>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c r="BW9" s="149"/>
      <c r="BX9" s="149"/>
      <c r="BY9" s="149"/>
      <c r="BZ9" s="149"/>
      <c r="CA9" s="149"/>
      <c r="CB9" s="149"/>
      <c r="CC9" s="149"/>
      <c r="CD9" s="149"/>
      <c r="CE9" s="149"/>
      <c r="CF9" s="149">
        <f>SUM(E9:CE9)</f>
        <v>0</v>
      </c>
      <c r="CG9" s="147">
        <f>CG8*1.5</f>
        <v>0</v>
      </c>
      <c r="CH9" s="449" t="str">
        <f>IF(CF9&gt;0,Fringe!I20,IF(CF9=0,"0"))</f>
        <v>0</v>
      </c>
      <c r="CI9" s="148">
        <f t="shared" ref="CI9:CI10" si="69">SUM(CG9*CH9)+CG9</f>
        <v>0</v>
      </c>
      <c r="CJ9" s="209">
        <f>CI9*CF9</f>
        <v>0</v>
      </c>
      <c r="CK9" s="275"/>
      <c r="CL9" s="150">
        <f>CJ9</f>
        <v>0</v>
      </c>
      <c r="CM9" s="150"/>
      <c r="CN9" s="150"/>
      <c r="CP9">
        <f>CF9</f>
        <v>0</v>
      </c>
    </row>
    <row r="10" spans="1:96" ht="15" customHeight="1" thickBot="1">
      <c r="A10" s="231">
        <f>A8</f>
        <v>0</v>
      </c>
      <c r="B10" s="210"/>
      <c r="C10" s="210"/>
      <c r="D10" s="211" t="s">
        <v>44</v>
      </c>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322">
        <f>SUM(E10:CE10)</f>
        <v>0</v>
      </c>
      <c r="CG10" s="213">
        <f>CG8*2</f>
        <v>0</v>
      </c>
      <c r="CH10" s="450" t="str">
        <f>IF(CF10&gt;0,Fringe!I20,IF(CF10=0,"0"))</f>
        <v>0</v>
      </c>
      <c r="CI10" s="214">
        <f t="shared" si="69"/>
        <v>0</v>
      </c>
      <c r="CJ10" s="321">
        <f>CI10*CF10</f>
        <v>0</v>
      </c>
      <c r="CK10" s="276"/>
      <c r="CM10" s="150">
        <f>CJ10</f>
        <v>0</v>
      </c>
      <c r="CN10" s="150"/>
      <c r="CQ10">
        <f>CF10</f>
        <v>0</v>
      </c>
    </row>
    <row r="11" spans="1:96" ht="6" customHeight="1" thickBot="1">
      <c r="A11" s="215"/>
      <c r="B11" s="215"/>
      <c r="C11" s="216"/>
      <c r="D11" s="217"/>
      <c r="E11" s="218"/>
      <c r="F11" s="218"/>
      <c r="G11" s="218"/>
      <c r="H11" s="218"/>
      <c r="I11" s="218"/>
      <c r="J11" s="218"/>
      <c r="K11" s="218"/>
      <c r="L11" s="218"/>
      <c r="M11" s="218"/>
      <c r="N11" s="218"/>
      <c r="O11" s="218"/>
      <c r="P11" s="218"/>
      <c r="Q11" s="218"/>
      <c r="R11" s="218"/>
      <c r="S11" s="218"/>
      <c r="T11" s="218"/>
      <c r="U11" s="218"/>
      <c r="V11" s="218"/>
      <c r="W11" s="218"/>
      <c r="X11" s="218"/>
      <c r="Y11" s="218"/>
      <c r="Z11" s="218"/>
      <c r="AA11" s="218"/>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9"/>
      <c r="CG11" s="220"/>
      <c r="CH11" s="221"/>
      <c r="CI11" s="222"/>
      <c r="CJ11" s="223"/>
      <c r="CK11" s="221"/>
      <c r="CL11" s="151"/>
      <c r="CM11" s="151"/>
      <c r="CN11" s="151"/>
      <c r="CO11" s="151"/>
      <c r="CP11" s="151"/>
      <c r="CQ11" s="151"/>
    </row>
    <row r="12" spans="1:96" ht="15" customHeight="1" outlineLevel="1">
      <c r="A12" s="230"/>
      <c r="B12" s="229"/>
      <c r="C12" s="203"/>
      <c r="D12" s="204" t="s">
        <v>45</v>
      </c>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f>SUM(E12:CE12)</f>
        <v>0</v>
      </c>
      <c r="CG12" s="206">
        <v>0</v>
      </c>
      <c r="CH12" s="448" t="str">
        <f>IF(CF12&gt;0,Fringe!G20,IF(CF12=0,"0"))</f>
        <v>0</v>
      </c>
      <c r="CI12" s="207">
        <f>SUM(CG12*CH12)+CG12</f>
        <v>0</v>
      </c>
      <c r="CJ12" s="208">
        <f>CI12*CF12</f>
        <v>0</v>
      </c>
      <c r="CK12" s="274"/>
      <c r="CN12" s="150">
        <f>CJ12</f>
        <v>0</v>
      </c>
      <c r="CO12">
        <f>CF12</f>
        <v>0</v>
      </c>
    </row>
    <row r="13" spans="1:96" ht="15" customHeight="1" outlineLevel="1">
      <c r="A13" s="232">
        <f>A12</f>
        <v>0</v>
      </c>
      <c r="B13" s="127"/>
      <c r="C13" s="127"/>
      <c r="D13" s="146" t="s">
        <v>48</v>
      </c>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c r="BW13" s="149"/>
      <c r="BX13" s="149"/>
      <c r="BY13" s="149"/>
      <c r="BZ13" s="149"/>
      <c r="CA13" s="149"/>
      <c r="CB13" s="149"/>
      <c r="CC13" s="149"/>
      <c r="CD13" s="149"/>
      <c r="CE13" s="149"/>
      <c r="CF13" s="149">
        <f>SUM(E13:CE13)</f>
        <v>0</v>
      </c>
      <c r="CG13" s="147">
        <f>CG12*1.5</f>
        <v>0</v>
      </c>
      <c r="CH13" s="449" t="str">
        <f>IF(CF13&gt;0,Fringe!I20,IF(CF13=0,"0"))</f>
        <v>0</v>
      </c>
      <c r="CI13" s="148">
        <f t="shared" ref="CI13:CI14" si="70">SUM(CG13*CH13)+CG13</f>
        <v>0</v>
      </c>
      <c r="CJ13" s="209">
        <f>CI13*CF13</f>
        <v>0</v>
      </c>
      <c r="CK13" s="275"/>
      <c r="CL13" s="150">
        <f>CJ13</f>
        <v>0</v>
      </c>
      <c r="CM13" s="150"/>
      <c r="CN13" s="150"/>
      <c r="CP13">
        <f>CF13</f>
        <v>0</v>
      </c>
      <c r="CR13" s="112" t="s">
        <v>14</v>
      </c>
    </row>
    <row r="14" spans="1:96" ht="15" customHeight="1" outlineLevel="1" thickBot="1">
      <c r="A14" s="231">
        <f>A12</f>
        <v>0</v>
      </c>
      <c r="B14" s="210"/>
      <c r="C14" s="210"/>
      <c r="D14" s="211" t="s">
        <v>44</v>
      </c>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c r="BI14" s="212"/>
      <c r="BJ14" s="212"/>
      <c r="BK14" s="212"/>
      <c r="BL14" s="212"/>
      <c r="BM14" s="212"/>
      <c r="BN14" s="212"/>
      <c r="BO14" s="212"/>
      <c r="BP14" s="212"/>
      <c r="BQ14" s="212"/>
      <c r="BR14" s="212"/>
      <c r="BS14" s="212"/>
      <c r="BT14" s="212"/>
      <c r="BU14" s="212"/>
      <c r="BV14" s="212"/>
      <c r="BW14" s="212"/>
      <c r="BX14" s="212"/>
      <c r="BY14" s="212"/>
      <c r="BZ14" s="212"/>
      <c r="CA14" s="212"/>
      <c r="CB14" s="212"/>
      <c r="CC14" s="212"/>
      <c r="CD14" s="212"/>
      <c r="CE14" s="212"/>
      <c r="CF14" s="322">
        <f>SUM(E14:CE14)</f>
        <v>0</v>
      </c>
      <c r="CG14" s="213">
        <f>CG12*2</f>
        <v>0</v>
      </c>
      <c r="CH14" s="450" t="str">
        <f>IF(CF14&gt;0,Fringe!I20,IF(CF14=0,"0"))</f>
        <v>0</v>
      </c>
      <c r="CI14" s="214">
        <f t="shared" si="70"/>
        <v>0</v>
      </c>
      <c r="CJ14" s="321">
        <f>CI14*CF14</f>
        <v>0</v>
      </c>
      <c r="CK14" s="276"/>
      <c r="CM14" s="150">
        <f>CJ14</f>
        <v>0</v>
      </c>
      <c r="CN14" s="150"/>
      <c r="CQ14">
        <f>CF14</f>
        <v>0</v>
      </c>
    </row>
    <row r="15" spans="1:96" ht="6" customHeight="1" outlineLevel="1" thickBot="1">
      <c r="A15" s="215"/>
      <c r="B15" s="215"/>
      <c r="C15" s="216"/>
      <c r="D15" s="217"/>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9"/>
      <c r="CG15" s="220"/>
      <c r="CH15" s="221"/>
      <c r="CI15" s="222"/>
      <c r="CJ15" s="223"/>
      <c r="CK15" s="221"/>
      <c r="CL15" s="151"/>
      <c r="CM15" s="151"/>
      <c r="CN15" s="151"/>
      <c r="CO15" s="151"/>
      <c r="CP15" s="151"/>
      <c r="CQ15" s="151"/>
    </row>
    <row r="16" spans="1:96" ht="15" customHeight="1" outlineLevel="1">
      <c r="A16" s="230"/>
      <c r="B16" s="229"/>
      <c r="C16" s="203"/>
      <c r="D16" s="204" t="s">
        <v>45</v>
      </c>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f>SUM(E16:CE16)</f>
        <v>0</v>
      </c>
      <c r="CG16" s="206"/>
      <c r="CH16" s="448" t="str">
        <f>IF(CF16&gt;0,Fringe!G20,IF(CF16=0,"0"))</f>
        <v>0</v>
      </c>
      <c r="CI16" s="207">
        <f>SUM(CG16*CH16)+CG16</f>
        <v>0</v>
      </c>
      <c r="CJ16" s="208">
        <f>CI16*CF16</f>
        <v>0</v>
      </c>
      <c r="CK16" s="274"/>
      <c r="CN16" s="150">
        <f>CJ16</f>
        <v>0</v>
      </c>
      <c r="CO16">
        <f>CF16</f>
        <v>0</v>
      </c>
    </row>
    <row r="17" spans="1:95" ht="15" customHeight="1" outlineLevel="1">
      <c r="A17" s="232">
        <f>A16</f>
        <v>0</v>
      </c>
      <c r="B17" s="127"/>
      <c r="C17" s="127"/>
      <c r="D17" s="146" t="s">
        <v>48</v>
      </c>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f>SUM(E17:CE17)</f>
        <v>0</v>
      </c>
      <c r="CG17" s="147">
        <f>CG16*1.5</f>
        <v>0</v>
      </c>
      <c r="CH17" s="449" t="str">
        <f>IF(CF17&gt;0,Fringe!I20,IF(CF17=0,"0"))</f>
        <v>0</v>
      </c>
      <c r="CI17" s="148">
        <f t="shared" ref="CI17:CI18" si="71">SUM(CG17*CH17)+CG17</f>
        <v>0</v>
      </c>
      <c r="CJ17" s="209">
        <f>CI17*CF17</f>
        <v>0</v>
      </c>
      <c r="CK17" s="275"/>
      <c r="CL17" s="150">
        <f>CJ17</f>
        <v>0</v>
      </c>
      <c r="CM17" s="150"/>
      <c r="CN17" s="150"/>
      <c r="CP17">
        <f>CF17</f>
        <v>0</v>
      </c>
    </row>
    <row r="18" spans="1:95" ht="15" customHeight="1" outlineLevel="1" thickBot="1">
      <c r="A18" s="231">
        <f>A16</f>
        <v>0</v>
      </c>
      <c r="B18" s="210"/>
      <c r="C18" s="210"/>
      <c r="D18" s="211" t="s">
        <v>44</v>
      </c>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2"/>
      <c r="AF18" s="212"/>
      <c r="AG18" s="212"/>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c r="BI18" s="212"/>
      <c r="BJ18" s="212"/>
      <c r="BK18" s="212"/>
      <c r="BL18" s="212"/>
      <c r="BM18" s="212"/>
      <c r="BN18" s="212"/>
      <c r="BO18" s="212"/>
      <c r="BP18" s="212"/>
      <c r="BQ18" s="212"/>
      <c r="BR18" s="212"/>
      <c r="BS18" s="212"/>
      <c r="BT18" s="212"/>
      <c r="BU18" s="212"/>
      <c r="BV18" s="212"/>
      <c r="BW18" s="212"/>
      <c r="BX18" s="212"/>
      <c r="BY18" s="212"/>
      <c r="BZ18" s="212"/>
      <c r="CA18" s="212"/>
      <c r="CB18" s="212"/>
      <c r="CC18" s="212"/>
      <c r="CD18" s="212"/>
      <c r="CE18" s="212"/>
      <c r="CF18" s="322">
        <f>SUM(E18:CE18)</f>
        <v>0</v>
      </c>
      <c r="CG18" s="213">
        <f>CG16*2</f>
        <v>0</v>
      </c>
      <c r="CH18" s="450" t="str">
        <f>IF(CF18&gt;0,Fringe!I20,IF(CF18=0,"0"))</f>
        <v>0</v>
      </c>
      <c r="CI18" s="214">
        <f t="shared" si="71"/>
        <v>0</v>
      </c>
      <c r="CJ18" s="321">
        <f>CI18*CF18</f>
        <v>0</v>
      </c>
      <c r="CK18" s="276"/>
      <c r="CM18" s="150">
        <f>CJ18</f>
        <v>0</v>
      </c>
      <c r="CN18" s="150"/>
      <c r="CQ18">
        <f>CF18</f>
        <v>0</v>
      </c>
    </row>
    <row r="19" spans="1:95" ht="6" customHeight="1" outlineLevel="1" thickBot="1">
      <c r="A19" s="215"/>
      <c r="B19" s="215"/>
      <c r="C19" s="216"/>
      <c r="D19" s="217"/>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9"/>
      <c r="CG19" s="220"/>
      <c r="CH19" s="221"/>
      <c r="CI19" s="222"/>
      <c r="CJ19" s="223"/>
      <c r="CK19" s="221"/>
      <c r="CL19" s="151"/>
      <c r="CM19" s="151"/>
      <c r="CN19" s="151"/>
      <c r="CO19" s="151"/>
      <c r="CP19" s="151"/>
      <c r="CQ19" s="151"/>
    </row>
    <row r="20" spans="1:95" ht="15" customHeight="1" outlineLevel="1">
      <c r="A20" s="230"/>
      <c r="B20" s="229"/>
      <c r="C20" s="203"/>
      <c r="D20" s="204" t="s">
        <v>45</v>
      </c>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c r="AX20" s="205"/>
      <c r="AY20" s="205"/>
      <c r="AZ20" s="205"/>
      <c r="BA20" s="205"/>
      <c r="BB20" s="205"/>
      <c r="BC20" s="205"/>
      <c r="BD20" s="205"/>
      <c r="BE20" s="205"/>
      <c r="BF20" s="205"/>
      <c r="BG20" s="205"/>
      <c r="BH20" s="205"/>
      <c r="BI20" s="205"/>
      <c r="BJ20" s="205"/>
      <c r="BK20" s="205"/>
      <c r="BL20" s="205"/>
      <c r="BM20" s="205"/>
      <c r="BN20" s="205"/>
      <c r="BO20" s="205"/>
      <c r="BP20" s="205"/>
      <c r="BQ20" s="205"/>
      <c r="BR20" s="205"/>
      <c r="BS20" s="205"/>
      <c r="BT20" s="205"/>
      <c r="BU20" s="205"/>
      <c r="BV20" s="205"/>
      <c r="BW20" s="205"/>
      <c r="BX20" s="205"/>
      <c r="BY20" s="205"/>
      <c r="BZ20" s="205"/>
      <c r="CA20" s="205"/>
      <c r="CB20" s="205"/>
      <c r="CC20" s="205"/>
      <c r="CD20" s="205"/>
      <c r="CE20" s="205"/>
      <c r="CF20" s="205">
        <f>SUM(E20:CE20)</f>
        <v>0</v>
      </c>
      <c r="CG20" s="206"/>
      <c r="CH20" s="448" t="str">
        <f>IF(CF20&gt;0,Fringe!G20,IF(CF20=0,"0"))</f>
        <v>0</v>
      </c>
      <c r="CI20" s="207">
        <f>SUM(CG20*CH20)+CG20</f>
        <v>0</v>
      </c>
      <c r="CJ20" s="208">
        <f>CI20*CF20</f>
        <v>0</v>
      </c>
      <c r="CK20" s="274"/>
      <c r="CN20" s="150">
        <f>CJ20</f>
        <v>0</v>
      </c>
      <c r="CO20">
        <f>CF20</f>
        <v>0</v>
      </c>
    </row>
    <row r="21" spans="1:95" ht="15" customHeight="1" outlineLevel="1">
      <c r="A21" s="232">
        <f>A20</f>
        <v>0</v>
      </c>
      <c r="B21" s="127"/>
      <c r="C21" s="127"/>
      <c r="D21" s="146" t="s">
        <v>48</v>
      </c>
      <c r="E21" s="149"/>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c r="BZ21" s="149"/>
      <c r="CA21" s="149"/>
      <c r="CB21" s="149"/>
      <c r="CC21" s="149"/>
      <c r="CD21" s="149"/>
      <c r="CE21" s="149"/>
      <c r="CF21" s="149">
        <f>SUM(E21:CE21)</f>
        <v>0</v>
      </c>
      <c r="CG21" s="147">
        <f>CG20*1.5</f>
        <v>0</v>
      </c>
      <c r="CH21" s="449" t="str">
        <f>IF(CF21&gt;0,Fringe!I20,IF(CF21=0,"0"))</f>
        <v>0</v>
      </c>
      <c r="CI21" s="148">
        <f t="shared" ref="CI21:CI22" si="72">SUM(CG21*CH21)+CG21</f>
        <v>0</v>
      </c>
      <c r="CJ21" s="209">
        <f>CI21*CF21</f>
        <v>0</v>
      </c>
      <c r="CK21" s="275"/>
      <c r="CL21" s="150">
        <f>CJ21</f>
        <v>0</v>
      </c>
      <c r="CM21" s="150"/>
      <c r="CN21" s="150"/>
      <c r="CP21">
        <f>CF21</f>
        <v>0</v>
      </c>
    </row>
    <row r="22" spans="1:95" ht="15" customHeight="1" outlineLevel="1" thickBot="1">
      <c r="A22" s="231">
        <f>A20</f>
        <v>0</v>
      </c>
      <c r="B22" s="210"/>
      <c r="C22" s="210"/>
      <c r="D22" s="211" t="s">
        <v>44</v>
      </c>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c r="BM22" s="212"/>
      <c r="BN22" s="212"/>
      <c r="BO22" s="212"/>
      <c r="BP22" s="212"/>
      <c r="BQ22" s="212"/>
      <c r="BR22" s="212"/>
      <c r="BS22" s="212"/>
      <c r="BT22" s="212"/>
      <c r="BU22" s="212"/>
      <c r="BV22" s="212"/>
      <c r="BW22" s="212"/>
      <c r="BX22" s="212"/>
      <c r="BY22" s="212"/>
      <c r="BZ22" s="212"/>
      <c r="CA22" s="212"/>
      <c r="CB22" s="212"/>
      <c r="CC22" s="212"/>
      <c r="CD22" s="212"/>
      <c r="CE22" s="212"/>
      <c r="CF22" s="322">
        <f>SUM(E22:CE22)</f>
        <v>0</v>
      </c>
      <c r="CG22" s="213">
        <f>CG20*2</f>
        <v>0</v>
      </c>
      <c r="CH22" s="450" t="str">
        <f>IF(CF22&gt;0,Fringe!I20,IF(CF22=0,"0"))</f>
        <v>0</v>
      </c>
      <c r="CI22" s="214">
        <f t="shared" si="72"/>
        <v>0</v>
      </c>
      <c r="CJ22" s="321">
        <f>CI22*CF22</f>
        <v>0</v>
      </c>
      <c r="CK22" s="276"/>
      <c r="CM22" s="150">
        <f>CJ22</f>
        <v>0</v>
      </c>
      <c r="CN22" s="150"/>
      <c r="CQ22">
        <f>CF22</f>
        <v>0</v>
      </c>
    </row>
    <row r="23" spans="1:95" ht="6" customHeight="1" outlineLevel="1" thickBot="1">
      <c r="A23" s="215"/>
      <c r="B23" s="215"/>
      <c r="C23" s="216"/>
      <c r="D23" s="217"/>
      <c r="E23" s="218"/>
      <c r="F23" s="218"/>
      <c r="G23" s="218"/>
      <c r="H23" s="218"/>
      <c r="I23" s="218"/>
      <c r="J23" s="218"/>
      <c r="K23" s="218"/>
      <c r="L23" s="218"/>
      <c r="M23" s="218"/>
      <c r="N23" s="218"/>
      <c r="O23" s="218"/>
      <c r="P23" s="218"/>
      <c r="Q23" s="218"/>
      <c r="R23" s="218"/>
      <c r="S23" s="218"/>
      <c r="T23" s="218"/>
      <c r="U23" s="218"/>
      <c r="V23" s="218"/>
      <c r="W23" s="218"/>
      <c r="X23" s="218"/>
      <c r="Y23" s="218"/>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9"/>
      <c r="CG23" s="220"/>
      <c r="CH23" s="221"/>
      <c r="CI23" s="222"/>
      <c r="CJ23" s="223"/>
      <c r="CK23" s="221"/>
      <c r="CL23" s="151"/>
      <c r="CM23" s="151"/>
      <c r="CN23" s="151"/>
      <c r="CO23" s="151"/>
      <c r="CP23" s="151"/>
      <c r="CQ23" s="151"/>
    </row>
    <row r="24" spans="1:95" ht="15" customHeight="1" outlineLevel="1">
      <c r="A24" s="230"/>
      <c r="B24" s="229"/>
      <c r="C24" s="203"/>
      <c r="D24" s="204" t="s">
        <v>45</v>
      </c>
      <c r="E24" s="205"/>
      <c r="F24" s="205"/>
      <c r="G24" s="205"/>
      <c r="H24" s="205"/>
      <c r="I24" s="205"/>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05"/>
      <c r="AQ24" s="205"/>
      <c r="AR24" s="205"/>
      <c r="AS24" s="205"/>
      <c r="AT24" s="205"/>
      <c r="AU24" s="205"/>
      <c r="AV24" s="205"/>
      <c r="AW24" s="205"/>
      <c r="AX24" s="205"/>
      <c r="AY24" s="205"/>
      <c r="AZ24" s="205"/>
      <c r="BA24" s="205"/>
      <c r="BB24" s="205"/>
      <c r="BC24" s="205"/>
      <c r="BD24" s="205"/>
      <c r="BE24" s="205"/>
      <c r="BF24" s="205"/>
      <c r="BG24" s="205"/>
      <c r="BH24" s="205"/>
      <c r="BI24" s="205"/>
      <c r="BJ24" s="205"/>
      <c r="BK24" s="205"/>
      <c r="BL24" s="205"/>
      <c r="BM24" s="205"/>
      <c r="BN24" s="205"/>
      <c r="BO24" s="205"/>
      <c r="BP24" s="205"/>
      <c r="BQ24" s="205"/>
      <c r="BR24" s="205"/>
      <c r="BS24" s="205"/>
      <c r="BT24" s="205"/>
      <c r="BU24" s="205"/>
      <c r="BV24" s="205"/>
      <c r="BW24" s="205"/>
      <c r="BX24" s="205"/>
      <c r="BY24" s="205"/>
      <c r="BZ24" s="205"/>
      <c r="CA24" s="205"/>
      <c r="CB24" s="205"/>
      <c r="CC24" s="205"/>
      <c r="CD24" s="205"/>
      <c r="CE24" s="205"/>
      <c r="CF24" s="205">
        <f>SUM(E24:CE24)</f>
        <v>0</v>
      </c>
      <c r="CG24" s="206"/>
      <c r="CH24" s="448" t="str">
        <f>IF(CF24&gt;0,Fringe!G20,IF(CF24=0,"0"))</f>
        <v>0</v>
      </c>
      <c r="CI24" s="207">
        <f>SUM(CG24*CH24)+CG24</f>
        <v>0</v>
      </c>
      <c r="CJ24" s="208">
        <f>CI24*CF24</f>
        <v>0</v>
      </c>
      <c r="CK24" s="274"/>
      <c r="CN24" s="150">
        <f>CJ24</f>
        <v>0</v>
      </c>
      <c r="CO24">
        <f>CF24</f>
        <v>0</v>
      </c>
    </row>
    <row r="25" spans="1:95" ht="15" customHeight="1" outlineLevel="1">
      <c r="A25" s="232">
        <f>A24</f>
        <v>0</v>
      </c>
      <c r="B25" s="127"/>
      <c r="C25" s="127"/>
      <c r="D25" s="146" t="s">
        <v>48</v>
      </c>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c r="BU25" s="149"/>
      <c r="BV25" s="149"/>
      <c r="BW25" s="149"/>
      <c r="BX25" s="149"/>
      <c r="BY25" s="149"/>
      <c r="BZ25" s="149"/>
      <c r="CA25" s="149"/>
      <c r="CB25" s="149"/>
      <c r="CC25" s="149"/>
      <c r="CD25" s="149"/>
      <c r="CE25" s="149"/>
      <c r="CF25" s="149">
        <f>SUM(E25:CE25)</f>
        <v>0</v>
      </c>
      <c r="CG25" s="147">
        <f>CG24*1.5</f>
        <v>0</v>
      </c>
      <c r="CH25" s="449" t="str">
        <f>IF(CF25&gt;0,Fringe!I20,IF(CF25=0,"0"))</f>
        <v>0</v>
      </c>
      <c r="CI25" s="148">
        <f t="shared" ref="CI25:CI26" si="73">SUM(CG25*CH25)+CG25</f>
        <v>0</v>
      </c>
      <c r="CJ25" s="209">
        <f>CI25*CF25</f>
        <v>0</v>
      </c>
      <c r="CK25" s="275"/>
      <c r="CL25" s="150">
        <f>CJ25</f>
        <v>0</v>
      </c>
      <c r="CM25" s="150"/>
      <c r="CN25" s="150"/>
      <c r="CP25">
        <f>CF25</f>
        <v>0</v>
      </c>
    </row>
    <row r="26" spans="1:95" ht="15" customHeight="1" outlineLevel="1" thickBot="1">
      <c r="A26" s="231">
        <f>A24</f>
        <v>0</v>
      </c>
      <c r="B26" s="210"/>
      <c r="C26" s="210"/>
      <c r="D26" s="211" t="s">
        <v>44</v>
      </c>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212"/>
      <c r="BN26" s="212"/>
      <c r="BO26" s="212"/>
      <c r="BP26" s="212"/>
      <c r="BQ26" s="212"/>
      <c r="BR26" s="212"/>
      <c r="BS26" s="212"/>
      <c r="BT26" s="212"/>
      <c r="BU26" s="212"/>
      <c r="BV26" s="212"/>
      <c r="BW26" s="212"/>
      <c r="BX26" s="212"/>
      <c r="BY26" s="212"/>
      <c r="BZ26" s="212"/>
      <c r="CA26" s="212"/>
      <c r="CB26" s="212"/>
      <c r="CC26" s="212"/>
      <c r="CD26" s="212"/>
      <c r="CE26" s="212"/>
      <c r="CF26" s="322">
        <f>SUM(E26:CE26)</f>
        <v>0</v>
      </c>
      <c r="CG26" s="213">
        <f>CG24*2</f>
        <v>0</v>
      </c>
      <c r="CH26" s="450" t="str">
        <f>IF(CF26&gt;0,Fringe!I20,IF(CF26=0,"0"))</f>
        <v>0</v>
      </c>
      <c r="CI26" s="214">
        <f t="shared" si="73"/>
        <v>0</v>
      </c>
      <c r="CJ26" s="321">
        <f>CI26*CF26</f>
        <v>0</v>
      </c>
      <c r="CK26" s="276"/>
      <c r="CM26" s="150">
        <f>CJ26</f>
        <v>0</v>
      </c>
      <c r="CN26" s="150"/>
      <c r="CQ26">
        <f>CF26</f>
        <v>0</v>
      </c>
    </row>
    <row r="27" spans="1:95" ht="6" customHeight="1" outlineLevel="1" thickBot="1">
      <c r="A27" s="215"/>
      <c r="B27" s="215"/>
      <c r="C27" s="216"/>
      <c r="D27" s="217"/>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9"/>
      <c r="CG27" s="220"/>
      <c r="CH27" s="221"/>
      <c r="CI27" s="222"/>
      <c r="CJ27" s="223"/>
      <c r="CK27" s="221"/>
      <c r="CL27" s="151"/>
      <c r="CM27" s="151"/>
      <c r="CN27" s="151"/>
      <c r="CO27" s="151"/>
      <c r="CP27" s="151"/>
      <c r="CQ27" s="151"/>
    </row>
    <row r="28" spans="1:95" ht="15" customHeight="1" outlineLevel="1">
      <c r="A28" s="230"/>
      <c r="B28" s="229"/>
      <c r="C28" s="203"/>
      <c r="D28" s="204" t="s">
        <v>45</v>
      </c>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c r="BK28" s="205"/>
      <c r="BL28" s="205"/>
      <c r="BM28" s="205"/>
      <c r="BN28" s="205"/>
      <c r="BO28" s="205"/>
      <c r="BP28" s="205"/>
      <c r="BQ28" s="205"/>
      <c r="BR28" s="205"/>
      <c r="BS28" s="205"/>
      <c r="BT28" s="205"/>
      <c r="BU28" s="205"/>
      <c r="BV28" s="205"/>
      <c r="BW28" s="205"/>
      <c r="BX28" s="205"/>
      <c r="BY28" s="205"/>
      <c r="BZ28" s="205"/>
      <c r="CA28" s="205"/>
      <c r="CB28" s="205"/>
      <c r="CC28" s="205"/>
      <c r="CD28" s="205"/>
      <c r="CE28" s="205"/>
      <c r="CF28" s="205">
        <f>SUM(E28:CE28)</f>
        <v>0</v>
      </c>
      <c r="CG28" s="206"/>
      <c r="CH28" s="448" t="str">
        <f>IF(CF28&gt;0,Fringe!G20,IF(CF28=0,"0"))</f>
        <v>0</v>
      </c>
      <c r="CI28" s="207">
        <f>SUM(CG28*CH28)+CG28</f>
        <v>0</v>
      </c>
      <c r="CJ28" s="208">
        <f>CI28*CF28</f>
        <v>0</v>
      </c>
      <c r="CK28" s="274"/>
      <c r="CN28" s="150">
        <f>CJ28</f>
        <v>0</v>
      </c>
      <c r="CO28">
        <f>CF28</f>
        <v>0</v>
      </c>
    </row>
    <row r="29" spans="1:95" ht="15" customHeight="1" outlineLevel="1">
      <c r="A29" s="232">
        <f>A28</f>
        <v>0</v>
      </c>
      <c r="B29" s="127"/>
      <c r="C29" s="127"/>
      <c r="D29" s="146" t="s">
        <v>48</v>
      </c>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49"/>
      <c r="CC29" s="149"/>
      <c r="CD29" s="149"/>
      <c r="CE29" s="149"/>
      <c r="CF29" s="149">
        <f>SUM(E29:CE29)</f>
        <v>0</v>
      </c>
      <c r="CG29" s="147">
        <f>CG28*1.5</f>
        <v>0</v>
      </c>
      <c r="CH29" s="449" t="str">
        <f>IF(CF29&gt;0,Fringe!I20,IF(CF29=0,"0"))</f>
        <v>0</v>
      </c>
      <c r="CI29" s="148">
        <f t="shared" ref="CI29:CI30" si="74">SUM(CG29*CH29)+CG29</f>
        <v>0</v>
      </c>
      <c r="CJ29" s="209">
        <f>CI29*CF29</f>
        <v>0</v>
      </c>
      <c r="CK29" s="275"/>
      <c r="CL29" s="150">
        <f>CJ29</f>
        <v>0</v>
      </c>
      <c r="CM29" s="150"/>
      <c r="CN29" s="150"/>
      <c r="CP29">
        <f>CF29</f>
        <v>0</v>
      </c>
    </row>
    <row r="30" spans="1:95" ht="15" customHeight="1" outlineLevel="1" thickBot="1">
      <c r="A30" s="231">
        <f>A28</f>
        <v>0</v>
      </c>
      <c r="B30" s="210"/>
      <c r="C30" s="210"/>
      <c r="D30" s="211" t="s">
        <v>44</v>
      </c>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12"/>
      <c r="BL30" s="212"/>
      <c r="BM30" s="212"/>
      <c r="BN30" s="212"/>
      <c r="BO30" s="212"/>
      <c r="BP30" s="212"/>
      <c r="BQ30" s="212"/>
      <c r="BR30" s="212"/>
      <c r="BS30" s="212"/>
      <c r="BT30" s="212"/>
      <c r="BU30" s="212"/>
      <c r="BV30" s="212"/>
      <c r="BW30" s="212"/>
      <c r="BX30" s="212"/>
      <c r="BY30" s="212"/>
      <c r="BZ30" s="212"/>
      <c r="CA30" s="212"/>
      <c r="CB30" s="212"/>
      <c r="CC30" s="212"/>
      <c r="CD30" s="212"/>
      <c r="CE30" s="212"/>
      <c r="CF30" s="322">
        <f>SUM(E30:CE30)</f>
        <v>0</v>
      </c>
      <c r="CG30" s="213">
        <f>CG28*2</f>
        <v>0</v>
      </c>
      <c r="CH30" s="450" t="str">
        <f>IF(CF30&gt;0,Fringe!I20,IF(CF30=0,"0"))</f>
        <v>0</v>
      </c>
      <c r="CI30" s="214">
        <f t="shared" si="74"/>
        <v>0</v>
      </c>
      <c r="CJ30" s="321">
        <f>CI30*CF30</f>
        <v>0</v>
      </c>
      <c r="CK30" s="276"/>
      <c r="CM30" s="150">
        <f>CJ30</f>
        <v>0</v>
      </c>
      <c r="CN30" s="150"/>
      <c r="CQ30">
        <f>CF30</f>
        <v>0</v>
      </c>
    </row>
    <row r="31" spans="1:95" ht="6" customHeight="1" outlineLevel="1" thickBot="1">
      <c r="A31" s="215"/>
      <c r="B31" s="215"/>
      <c r="C31" s="216"/>
      <c r="D31" s="217"/>
      <c r="E31" s="218"/>
      <c r="F31" s="218"/>
      <c r="G31" s="218"/>
      <c r="H31" s="218"/>
      <c r="I31" s="218"/>
      <c r="J31" s="218"/>
      <c r="K31" s="218"/>
      <c r="L31" s="218"/>
      <c r="M31" s="218"/>
      <c r="N31" s="218"/>
      <c r="O31" s="218"/>
      <c r="P31" s="218"/>
      <c r="Q31" s="218"/>
      <c r="R31" s="218"/>
      <c r="S31" s="218"/>
      <c r="T31" s="218"/>
      <c r="U31" s="218"/>
      <c r="V31" s="218"/>
      <c r="W31" s="218"/>
      <c r="X31" s="218"/>
      <c r="Y31" s="218"/>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9"/>
      <c r="CG31" s="220"/>
      <c r="CH31" s="221"/>
      <c r="CI31" s="222"/>
      <c r="CJ31" s="223"/>
      <c r="CK31" s="221"/>
      <c r="CL31" s="151"/>
      <c r="CM31" s="151"/>
      <c r="CN31" s="151"/>
      <c r="CO31" s="151"/>
      <c r="CP31" s="151"/>
      <c r="CQ31" s="151"/>
    </row>
    <row r="32" spans="1:95" ht="15" customHeight="1" outlineLevel="1">
      <c r="A32" s="230"/>
      <c r="B32" s="229"/>
      <c r="C32" s="203"/>
      <c r="D32" s="204" t="s">
        <v>45</v>
      </c>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c r="AZ32" s="205"/>
      <c r="BA32" s="205"/>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205"/>
      <c r="BY32" s="205"/>
      <c r="BZ32" s="205"/>
      <c r="CA32" s="205"/>
      <c r="CB32" s="205"/>
      <c r="CC32" s="205"/>
      <c r="CD32" s="205"/>
      <c r="CE32" s="205"/>
      <c r="CF32" s="205">
        <f>SUM(E32:CE32)</f>
        <v>0</v>
      </c>
      <c r="CG32" s="206"/>
      <c r="CH32" s="448" t="str">
        <f>IF(CF32&gt;0,Fringe!G20,IF(CF32=0,"0"))</f>
        <v>0</v>
      </c>
      <c r="CI32" s="207">
        <f>SUM(CG32*CH32)+CG32</f>
        <v>0</v>
      </c>
      <c r="CJ32" s="208">
        <f>CI32*CF32</f>
        <v>0</v>
      </c>
      <c r="CK32" s="274"/>
      <c r="CN32" s="150">
        <f>CJ32</f>
        <v>0</v>
      </c>
      <c r="CO32">
        <f>CF32</f>
        <v>0</v>
      </c>
    </row>
    <row r="33" spans="1:95" ht="15" customHeight="1" outlineLevel="1">
      <c r="A33" s="232">
        <f>A32</f>
        <v>0</v>
      </c>
      <c r="B33" s="127"/>
      <c r="C33" s="127"/>
      <c r="D33" s="146" t="s">
        <v>48</v>
      </c>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c r="BU33" s="149"/>
      <c r="BV33" s="149"/>
      <c r="BW33" s="149"/>
      <c r="BX33" s="149"/>
      <c r="BY33" s="149"/>
      <c r="BZ33" s="149"/>
      <c r="CA33" s="149"/>
      <c r="CB33" s="149"/>
      <c r="CC33" s="149"/>
      <c r="CD33" s="149"/>
      <c r="CE33" s="149"/>
      <c r="CF33" s="149">
        <f>SUM(E33:CE33)</f>
        <v>0</v>
      </c>
      <c r="CG33" s="147">
        <f>CG32*1.5</f>
        <v>0</v>
      </c>
      <c r="CH33" s="449" t="str">
        <f>IF(CF33&gt;0,Fringe!I20,IF(CF33=0,"0"))</f>
        <v>0</v>
      </c>
      <c r="CI33" s="148">
        <f t="shared" ref="CI33:CI34" si="75">SUM(CG33*CH33)+CG33</f>
        <v>0</v>
      </c>
      <c r="CJ33" s="209">
        <f>CI33*CF33</f>
        <v>0</v>
      </c>
      <c r="CK33" s="275"/>
      <c r="CL33" s="150">
        <f>CJ33</f>
        <v>0</v>
      </c>
      <c r="CM33" s="150"/>
      <c r="CN33" s="150"/>
      <c r="CP33">
        <f>CF33</f>
        <v>0</v>
      </c>
    </row>
    <row r="34" spans="1:95" ht="15" customHeight="1" outlineLevel="1" thickBot="1">
      <c r="A34" s="231">
        <f>A32</f>
        <v>0</v>
      </c>
      <c r="B34" s="210"/>
      <c r="C34" s="210"/>
      <c r="D34" s="211" t="s">
        <v>44</v>
      </c>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C34" s="212"/>
      <c r="CD34" s="212"/>
      <c r="CE34" s="212"/>
      <c r="CF34" s="322">
        <f>SUM(E34:CE34)</f>
        <v>0</v>
      </c>
      <c r="CG34" s="213">
        <f>CG32*2</f>
        <v>0</v>
      </c>
      <c r="CH34" s="450" t="str">
        <f>IF(CF34&gt;0,Fringe!I20,IF(CF34=0,"0"))</f>
        <v>0</v>
      </c>
      <c r="CI34" s="214">
        <f t="shared" si="75"/>
        <v>0</v>
      </c>
      <c r="CJ34" s="321">
        <f>CI34*CF34</f>
        <v>0</v>
      </c>
      <c r="CK34" s="276"/>
      <c r="CM34" s="150">
        <f>CJ34</f>
        <v>0</v>
      </c>
      <c r="CN34" s="150"/>
      <c r="CQ34">
        <f>CF34</f>
        <v>0</v>
      </c>
    </row>
    <row r="35" spans="1:95" ht="6" customHeight="1" outlineLevel="1" thickBot="1">
      <c r="A35" s="215"/>
      <c r="B35" s="215"/>
      <c r="C35" s="216"/>
      <c r="D35" s="217"/>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9"/>
      <c r="CG35" s="220"/>
      <c r="CH35" s="221"/>
      <c r="CI35" s="222"/>
      <c r="CJ35" s="223"/>
      <c r="CK35" s="221"/>
      <c r="CL35" s="151"/>
      <c r="CM35" s="151"/>
      <c r="CN35" s="151"/>
      <c r="CO35" s="151"/>
      <c r="CP35" s="151"/>
      <c r="CQ35" s="151"/>
    </row>
    <row r="36" spans="1:95" ht="15" customHeight="1" outlineLevel="1">
      <c r="A36" s="230"/>
      <c r="B36" s="229"/>
      <c r="C36" s="203"/>
      <c r="D36" s="204" t="s">
        <v>45</v>
      </c>
      <c r="E36" s="205"/>
      <c r="F36" s="205"/>
      <c r="G36" s="205"/>
      <c r="H36" s="205"/>
      <c r="I36" s="205"/>
      <c r="J36" s="205"/>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f>SUM(E36:CE36)</f>
        <v>0</v>
      </c>
      <c r="CG36" s="206"/>
      <c r="CH36" s="448" t="str">
        <f>IF(CF36&gt;0,Fringe!G20,IF(CF36=0,"0"))</f>
        <v>0</v>
      </c>
      <c r="CI36" s="207">
        <f>SUM(CG36*CH36)+CG36</f>
        <v>0</v>
      </c>
      <c r="CJ36" s="208">
        <f>CI36*CF36</f>
        <v>0</v>
      </c>
      <c r="CK36" s="274"/>
      <c r="CN36" s="150">
        <f>CJ36</f>
        <v>0</v>
      </c>
      <c r="CO36">
        <f>CF36</f>
        <v>0</v>
      </c>
    </row>
    <row r="37" spans="1:95" ht="15" customHeight="1" outlineLevel="1">
      <c r="A37" s="232">
        <f>A36</f>
        <v>0</v>
      </c>
      <c r="B37" s="127"/>
      <c r="C37" s="127"/>
      <c r="D37" s="146" t="s">
        <v>48</v>
      </c>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149"/>
      <c r="BN37" s="149"/>
      <c r="BO37" s="149"/>
      <c r="BP37" s="149"/>
      <c r="BQ37" s="149"/>
      <c r="BR37" s="149"/>
      <c r="BS37" s="149"/>
      <c r="BT37" s="149"/>
      <c r="BU37" s="149"/>
      <c r="BV37" s="149"/>
      <c r="BW37" s="149"/>
      <c r="BX37" s="149"/>
      <c r="BY37" s="149"/>
      <c r="BZ37" s="149"/>
      <c r="CA37" s="149"/>
      <c r="CB37" s="149"/>
      <c r="CC37" s="149"/>
      <c r="CD37" s="149"/>
      <c r="CE37" s="149"/>
      <c r="CF37" s="149">
        <f>SUM(E37:CE37)</f>
        <v>0</v>
      </c>
      <c r="CG37" s="147">
        <f>CG36*1.5</f>
        <v>0</v>
      </c>
      <c r="CH37" s="449" t="str">
        <f>IF(CF37&gt;0,Fringe!I20,IF(CF37=0,"0"))</f>
        <v>0</v>
      </c>
      <c r="CI37" s="148">
        <f t="shared" ref="CI37:CI38" si="76">SUM(CG37*CH37)+CG37</f>
        <v>0</v>
      </c>
      <c r="CJ37" s="209">
        <f>CI37*CF37</f>
        <v>0</v>
      </c>
      <c r="CK37" s="275"/>
      <c r="CL37" s="150">
        <f>CJ37</f>
        <v>0</v>
      </c>
      <c r="CM37" s="150"/>
      <c r="CN37" s="150"/>
      <c r="CP37">
        <f>CF37</f>
        <v>0</v>
      </c>
    </row>
    <row r="38" spans="1:95" ht="15" customHeight="1" outlineLevel="1" thickBot="1">
      <c r="A38" s="231">
        <f>A36</f>
        <v>0</v>
      </c>
      <c r="B38" s="210"/>
      <c r="C38" s="210"/>
      <c r="D38" s="211" t="s">
        <v>44</v>
      </c>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2"/>
      <c r="BW38" s="212"/>
      <c r="BX38" s="212"/>
      <c r="BY38" s="212"/>
      <c r="BZ38" s="212"/>
      <c r="CA38" s="212"/>
      <c r="CB38" s="212"/>
      <c r="CC38" s="212"/>
      <c r="CD38" s="212"/>
      <c r="CE38" s="212"/>
      <c r="CF38" s="322">
        <f>SUM(E38:CE38)</f>
        <v>0</v>
      </c>
      <c r="CG38" s="213">
        <f>CG36*2</f>
        <v>0</v>
      </c>
      <c r="CH38" s="450" t="str">
        <f>IF(CF38&gt;0,Fringe!I20,IF(CF38=0,"0"))</f>
        <v>0</v>
      </c>
      <c r="CI38" s="214">
        <f t="shared" si="76"/>
        <v>0</v>
      </c>
      <c r="CJ38" s="321">
        <f>CI38*CF38</f>
        <v>0</v>
      </c>
      <c r="CK38" s="276"/>
      <c r="CM38" s="150">
        <f>CJ38</f>
        <v>0</v>
      </c>
      <c r="CN38" s="150"/>
      <c r="CQ38">
        <f>CF38</f>
        <v>0</v>
      </c>
    </row>
    <row r="39" spans="1:95" ht="6" customHeight="1" outlineLevel="1" thickBot="1">
      <c r="A39" s="215"/>
      <c r="B39" s="215"/>
      <c r="C39" s="216"/>
      <c r="D39" s="217"/>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9"/>
      <c r="CG39" s="220"/>
      <c r="CH39" s="221"/>
      <c r="CI39" s="222"/>
      <c r="CJ39" s="223"/>
      <c r="CK39" s="221"/>
      <c r="CL39" s="151"/>
      <c r="CM39" s="151"/>
      <c r="CN39" s="151"/>
      <c r="CO39" s="151"/>
      <c r="CP39" s="151"/>
      <c r="CQ39" s="151"/>
    </row>
    <row r="40" spans="1:95" ht="15" customHeight="1" outlineLevel="1">
      <c r="A40" s="230"/>
      <c r="B40" s="229"/>
      <c r="C40" s="203"/>
      <c r="D40" s="204" t="s">
        <v>45</v>
      </c>
      <c r="E40" s="205"/>
      <c r="F40" s="205"/>
      <c r="G40" s="205"/>
      <c r="H40" s="205"/>
      <c r="I40" s="205"/>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05"/>
      <c r="AK40" s="205"/>
      <c r="AL40" s="205"/>
      <c r="AM40" s="205"/>
      <c r="AN40" s="205"/>
      <c r="AO40" s="205"/>
      <c r="AP40" s="205"/>
      <c r="AQ40" s="205"/>
      <c r="AR40" s="205"/>
      <c r="AS40" s="205"/>
      <c r="AT40" s="205"/>
      <c r="AU40" s="205"/>
      <c r="AV40" s="205"/>
      <c r="AW40" s="205"/>
      <c r="AX40" s="205"/>
      <c r="AY40" s="205"/>
      <c r="AZ40" s="205"/>
      <c r="BA40" s="205"/>
      <c r="BB40" s="205"/>
      <c r="BC40" s="205"/>
      <c r="BD40" s="205"/>
      <c r="BE40" s="205"/>
      <c r="BF40" s="205"/>
      <c r="BG40" s="205"/>
      <c r="BH40" s="205"/>
      <c r="BI40" s="205"/>
      <c r="BJ40" s="205"/>
      <c r="BK40" s="205"/>
      <c r="BL40" s="205"/>
      <c r="BM40" s="205"/>
      <c r="BN40" s="205"/>
      <c r="BO40" s="205"/>
      <c r="BP40" s="205"/>
      <c r="BQ40" s="205"/>
      <c r="BR40" s="205"/>
      <c r="BS40" s="205"/>
      <c r="BT40" s="205"/>
      <c r="BU40" s="205"/>
      <c r="BV40" s="205"/>
      <c r="BW40" s="205"/>
      <c r="BX40" s="205"/>
      <c r="BY40" s="205"/>
      <c r="BZ40" s="205"/>
      <c r="CA40" s="205"/>
      <c r="CB40" s="205"/>
      <c r="CC40" s="205"/>
      <c r="CD40" s="205"/>
      <c r="CE40" s="205"/>
      <c r="CF40" s="205">
        <f>SUM(E40:CE40)</f>
        <v>0</v>
      </c>
      <c r="CG40" s="206"/>
      <c r="CH40" s="448" t="str">
        <f>IF(CF40&gt;0,Fringe!G20,IF(CF40=0,"0"))</f>
        <v>0</v>
      </c>
      <c r="CI40" s="207">
        <f>SUM(CG40*CH40)+CG40</f>
        <v>0</v>
      </c>
      <c r="CJ40" s="208">
        <f>CI40*CF40</f>
        <v>0</v>
      </c>
      <c r="CK40" s="274"/>
      <c r="CN40" s="150">
        <f>CJ40</f>
        <v>0</v>
      </c>
      <c r="CO40">
        <f>CF40</f>
        <v>0</v>
      </c>
    </row>
    <row r="41" spans="1:95" ht="15" customHeight="1" outlineLevel="1">
      <c r="A41" s="232">
        <f>A40</f>
        <v>0</v>
      </c>
      <c r="B41" s="127"/>
      <c r="C41" s="127"/>
      <c r="D41" s="146" t="s">
        <v>48</v>
      </c>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c r="BW41" s="149"/>
      <c r="BX41" s="149"/>
      <c r="BY41" s="149"/>
      <c r="BZ41" s="149"/>
      <c r="CA41" s="149"/>
      <c r="CB41" s="149"/>
      <c r="CC41" s="149"/>
      <c r="CD41" s="149"/>
      <c r="CE41" s="149"/>
      <c r="CF41" s="149">
        <f>SUM(E41:CE41)</f>
        <v>0</v>
      </c>
      <c r="CG41" s="147">
        <f>CG40*1.5</f>
        <v>0</v>
      </c>
      <c r="CH41" s="449" t="str">
        <f>IF(CF41&gt;0,Fringe!I20,IF(CF41=0,"0"))</f>
        <v>0</v>
      </c>
      <c r="CI41" s="148">
        <f t="shared" ref="CI41:CI42" si="77">SUM(CG41*CH41)+CG41</f>
        <v>0</v>
      </c>
      <c r="CJ41" s="209">
        <f>CI41*CF41</f>
        <v>0</v>
      </c>
      <c r="CK41" s="275"/>
      <c r="CL41" s="150">
        <f>CJ41</f>
        <v>0</v>
      </c>
      <c r="CM41" s="150"/>
      <c r="CN41" s="150"/>
      <c r="CP41">
        <f>CF41</f>
        <v>0</v>
      </c>
    </row>
    <row r="42" spans="1:95" ht="15" customHeight="1" outlineLevel="1" thickBot="1">
      <c r="A42" s="231">
        <f>A40</f>
        <v>0</v>
      </c>
      <c r="B42" s="210"/>
      <c r="C42" s="210"/>
      <c r="D42" s="211" t="s">
        <v>44</v>
      </c>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c r="BI42" s="212"/>
      <c r="BJ42" s="212"/>
      <c r="BK42" s="212"/>
      <c r="BL42" s="212"/>
      <c r="BM42" s="212"/>
      <c r="BN42" s="212"/>
      <c r="BO42" s="212"/>
      <c r="BP42" s="212"/>
      <c r="BQ42" s="212"/>
      <c r="BR42" s="212"/>
      <c r="BS42" s="212"/>
      <c r="BT42" s="212"/>
      <c r="BU42" s="212"/>
      <c r="BV42" s="212"/>
      <c r="BW42" s="212"/>
      <c r="BX42" s="212"/>
      <c r="BY42" s="212"/>
      <c r="BZ42" s="212"/>
      <c r="CA42" s="212"/>
      <c r="CB42" s="212"/>
      <c r="CC42" s="212"/>
      <c r="CD42" s="212"/>
      <c r="CE42" s="212"/>
      <c r="CF42" s="322">
        <f>SUM(E42:CE42)</f>
        <v>0</v>
      </c>
      <c r="CG42" s="213">
        <f>CG40*2</f>
        <v>0</v>
      </c>
      <c r="CH42" s="450" t="str">
        <f>IF(CF42&gt;0,Fringe!I20,IF(CF42=0,"0"))</f>
        <v>0</v>
      </c>
      <c r="CI42" s="214">
        <f t="shared" si="77"/>
        <v>0</v>
      </c>
      <c r="CJ42" s="321">
        <f>CI42*CF42</f>
        <v>0</v>
      </c>
      <c r="CK42" s="276"/>
      <c r="CM42" s="150">
        <f>CJ42</f>
        <v>0</v>
      </c>
      <c r="CN42" s="150"/>
      <c r="CQ42">
        <f>CF42</f>
        <v>0</v>
      </c>
    </row>
    <row r="43" spans="1:95" ht="6" customHeight="1" outlineLevel="1" thickBot="1">
      <c r="A43" s="215"/>
      <c r="B43" s="215"/>
      <c r="C43" s="216"/>
      <c r="D43" s="217"/>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18"/>
      <c r="CC43" s="218"/>
      <c r="CD43" s="218"/>
      <c r="CE43" s="218"/>
      <c r="CF43" s="219"/>
      <c r="CG43" s="220"/>
      <c r="CH43" s="221"/>
      <c r="CI43" s="222"/>
      <c r="CJ43" s="223"/>
      <c r="CK43" s="221"/>
      <c r="CL43" s="151"/>
      <c r="CM43" s="151"/>
      <c r="CN43" s="151"/>
      <c r="CO43" s="151"/>
      <c r="CP43" s="151"/>
      <c r="CQ43" s="151"/>
    </row>
    <row r="44" spans="1:95" ht="15" customHeight="1" outlineLevel="1">
      <c r="A44" s="230"/>
      <c r="B44" s="229"/>
      <c r="C44" s="203"/>
      <c r="D44" s="204" t="s">
        <v>45</v>
      </c>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f>SUM(E44:CE44)</f>
        <v>0</v>
      </c>
      <c r="CG44" s="206"/>
      <c r="CH44" s="448" t="str">
        <f>IF(CF44&gt;0,Fringe!G20,IF(CF44=0,"0"))</f>
        <v>0</v>
      </c>
      <c r="CI44" s="207">
        <f>SUM(CG44*CH44)+CG44</f>
        <v>0</v>
      </c>
      <c r="CJ44" s="208">
        <f>CI44*CF44</f>
        <v>0</v>
      </c>
      <c r="CK44" s="274"/>
      <c r="CN44" s="150">
        <f>CJ44</f>
        <v>0</v>
      </c>
      <c r="CO44">
        <f>CF44</f>
        <v>0</v>
      </c>
    </row>
    <row r="45" spans="1:95" ht="15" customHeight="1" outlineLevel="1">
      <c r="A45" s="232">
        <f>A44</f>
        <v>0</v>
      </c>
      <c r="B45" s="127"/>
      <c r="C45" s="127"/>
      <c r="D45" s="146" t="s">
        <v>48</v>
      </c>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c r="BU45" s="149"/>
      <c r="BV45" s="149"/>
      <c r="BW45" s="149"/>
      <c r="BX45" s="149"/>
      <c r="BY45" s="149"/>
      <c r="BZ45" s="149"/>
      <c r="CA45" s="149"/>
      <c r="CB45" s="149"/>
      <c r="CC45" s="149"/>
      <c r="CD45" s="149"/>
      <c r="CE45" s="149"/>
      <c r="CF45" s="149">
        <f>SUM(E45:CE45)</f>
        <v>0</v>
      </c>
      <c r="CG45" s="147">
        <f>CG44*1.5</f>
        <v>0</v>
      </c>
      <c r="CH45" s="449" t="str">
        <f>IF(CF45&gt;0,Fringe!I20,IF(CF45=0,"0"))</f>
        <v>0</v>
      </c>
      <c r="CI45" s="148">
        <f t="shared" ref="CI45:CI46" si="78">SUM(CG45*CH45)+CG45</f>
        <v>0</v>
      </c>
      <c r="CJ45" s="209">
        <f>CI45*CF45</f>
        <v>0</v>
      </c>
      <c r="CK45" s="275"/>
      <c r="CL45" s="150">
        <f>CJ45</f>
        <v>0</v>
      </c>
      <c r="CM45" s="150"/>
      <c r="CN45" s="150"/>
      <c r="CP45">
        <f>CF45</f>
        <v>0</v>
      </c>
    </row>
    <row r="46" spans="1:95" ht="15" customHeight="1" outlineLevel="1" thickBot="1">
      <c r="A46" s="231">
        <f>A44</f>
        <v>0</v>
      </c>
      <c r="B46" s="210"/>
      <c r="C46" s="210"/>
      <c r="D46" s="211" t="s">
        <v>44</v>
      </c>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c r="BW46" s="212"/>
      <c r="BX46" s="212"/>
      <c r="BY46" s="212"/>
      <c r="BZ46" s="212"/>
      <c r="CA46" s="212"/>
      <c r="CB46" s="212"/>
      <c r="CC46" s="212"/>
      <c r="CD46" s="212"/>
      <c r="CE46" s="212"/>
      <c r="CF46" s="322">
        <f>SUM(E46:CE46)</f>
        <v>0</v>
      </c>
      <c r="CG46" s="213">
        <f>CG44*2</f>
        <v>0</v>
      </c>
      <c r="CH46" s="450" t="str">
        <f>IF(CF46&gt;0,Fringe!I20,IF(CF46=0,"0"))</f>
        <v>0</v>
      </c>
      <c r="CI46" s="214">
        <f t="shared" si="78"/>
        <v>0</v>
      </c>
      <c r="CJ46" s="321">
        <f>CI46*CF46</f>
        <v>0</v>
      </c>
      <c r="CK46" s="276"/>
      <c r="CM46" s="150">
        <f>CJ46</f>
        <v>0</v>
      </c>
      <c r="CN46" s="150"/>
      <c r="CQ46">
        <f>CF46</f>
        <v>0</v>
      </c>
    </row>
    <row r="47" spans="1:95" ht="6" customHeight="1" outlineLevel="1" thickBot="1">
      <c r="A47" s="215"/>
      <c r="B47" s="215"/>
      <c r="C47" s="216"/>
      <c r="D47" s="217"/>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9"/>
      <c r="CG47" s="220"/>
      <c r="CH47" s="221"/>
      <c r="CI47" s="222"/>
      <c r="CJ47" s="223"/>
      <c r="CK47" s="221"/>
      <c r="CL47" s="151"/>
      <c r="CM47" s="151"/>
      <c r="CN47" s="151"/>
      <c r="CO47" s="151"/>
      <c r="CP47" s="151"/>
      <c r="CQ47" s="151"/>
    </row>
    <row r="48" spans="1:95" ht="15" customHeight="1" outlineLevel="1">
      <c r="A48" s="230"/>
      <c r="B48" s="229"/>
      <c r="C48" s="203"/>
      <c r="D48" s="204" t="s">
        <v>45</v>
      </c>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c r="AP48" s="205"/>
      <c r="AQ48" s="205"/>
      <c r="AR48" s="205"/>
      <c r="AS48" s="205"/>
      <c r="AT48" s="205"/>
      <c r="AU48" s="205"/>
      <c r="AV48" s="205"/>
      <c r="AW48" s="205"/>
      <c r="AX48" s="205"/>
      <c r="AY48" s="205"/>
      <c r="AZ48" s="205"/>
      <c r="BA48" s="205"/>
      <c r="BB48" s="205"/>
      <c r="BC48" s="205"/>
      <c r="BD48" s="205"/>
      <c r="BE48" s="205"/>
      <c r="BF48" s="205"/>
      <c r="BG48" s="205"/>
      <c r="BH48" s="205"/>
      <c r="BI48" s="205"/>
      <c r="BJ48" s="205"/>
      <c r="BK48" s="205"/>
      <c r="BL48" s="205"/>
      <c r="BM48" s="205"/>
      <c r="BN48" s="205"/>
      <c r="BO48" s="205"/>
      <c r="BP48" s="205"/>
      <c r="BQ48" s="205"/>
      <c r="BR48" s="205"/>
      <c r="BS48" s="205"/>
      <c r="BT48" s="205"/>
      <c r="BU48" s="205"/>
      <c r="BV48" s="205"/>
      <c r="BW48" s="205"/>
      <c r="BX48" s="205"/>
      <c r="BY48" s="205"/>
      <c r="BZ48" s="205"/>
      <c r="CA48" s="205"/>
      <c r="CB48" s="205"/>
      <c r="CC48" s="205"/>
      <c r="CD48" s="205"/>
      <c r="CE48" s="205"/>
      <c r="CF48" s="205">
        <f>SUM(E48:CE48)</f>
        <v>0</v>
      </c>
      <c r="CG48" s="206"/>
      <c r="CH48" s="448" t="str">
        <f>IF(CF48&gt;0,Fringe!G20,IF(CF48=0,"0"))</f>
        <v>0</v>
      </c>
      <c r="CI48" s="207">
        <f>SUM(CG48*CH48)+CG48</f>
        <v>0</v>
      </c>
      <c r="CJ48" s="208">
        <f>CI48*CF48</f>
        <v>0</v>
      </c>
      <c r="CK48" s="274"/>
      <c r="CN48" s="150">
        <f>CJ48</f>
        <v>0</v>
      </c>
      <c r="CO48">
        <f>CF48</f>
        <v>0</v>
      </c>
    </row>
    <row r="49" spans="1:95" ht="15" customHeight="1" outlineLevel="1">
      <c r="A49" s="232">
        <f>A48</f>
        <v>0</v>
      </c>
      <c r="B49" s="127"/>
      <c r="C49" s="127"/>
      <c r="D49" s="146" t="s">
        <v>48</v>
      </c>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c r="BU49" s="149"/>
      <c r="BV49" s="149"/>
      <c r="BW49" s="149"/>
      <c r="BX49" s="149"/>
      <c r="BY49" s="149"/>
      <c r="BZ49" s="149"/>
      <c r="CA49" s="149"/>
      <c r="CB49" s="149"/>
      <c r="CC49" s="149"/>
      <c r="CD49" s="149"/>
      <c r="CE49" s="149"/>
      <c r="CF49" s="149">
        <f>SUM(E49:CE49)</f>
        <v>0</v>
      </c>
      <c r="CG49" s="147">
        <f>CG48*1.5</f>
        <v>0</v>
      </c>
      <c r="CH49" s="449" t="str">
        <f>IF(CF49&gt;0,Fringe!I20,IF(CF49=0,"0"))</f>
        <v>0</v>
      </c>
      <c r="CI49" s="148">
        <f t="shared" ref="CI49:CI50" si="79">SUM(CG49*CH49)+CG49</f>
        <v>0</v>
      </c>
      <c r="CJ49" s="209">
        <f>CI49*CF49</f>
        <v>0</v>
      </c>
      <c r="CK49" s="275"/>
      <c r="CL49" s="150">
        <f>CJ49</f>
        <v>0</v>
      </c>
      <c r="CM49" s="150"/>
      <c r="CN49" s="150"/>
      <c r="CP49">
        <f>CF49</f>
        <v>0</v>
      </c>
    </row>
    <row r="50" spans="1:95" ht="15" customHeight="1" outlineLevel="1" thickBot="1">
      <c r="A50" s="231">
        <f>A48</f>
        <v>0</v>
      </c>
      <c r="B50" s="210"/>
      <c r="C50" s="210"/>
      <c r="D50" s="211" t="s">
        <v>44</v>
      </c>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2"/>
      <c r="BW50" s="212"/>
      <c r="BX50" s="212"/>
      <c r="BY50" s="212"/>
      <c r="BZ50" s="212"/>
      <c r="CA50" s="212"/>
      <c r="CB50" s="212"/>
      <c r="CC50" s="212"/>
      <c r="CD50" s="212"/>
      <c r="CE50" s="212"/>
      <c r="CF50" s="322">
        <f>SUM(E50:CE50)</f>
        <v>0</v>
      </c>
      <c r="CG50" s="213">
        <f>CG48*2</f>
        <v>0</v>
      </c>
      <c r="CH50" s="450" t="str">
        <f>IF(CF50&gt;0,Fringe!I20,IF(CF50=0,"0"))</f>
        <v>0</v>
      </c>
      <c r="CI50" s="214">
        <f t="shared" si="79"/>
        <v>0</v>
      </c>
      <c r="CJ50" s="321">
        <f>CI50*CF50</f>
        <v>0</v>
      </c>
      <c r="CK50" s="276"/>
      <c r="CM50" s="150">
        <f>CJ50</f>
        <v>0</v>
      </c>
      <c r="CN50" s="150"/>
      <c r="CQ50">
        <f>CF50</f>
        <v>0</v>
      </c>
    </row>
    <row r="51" spans="1:95" ht="6" customHeight="1" outlineLevel="1" thickBot="1">
      <c r="A51" s="215"/>
      <c r="B51" s="215"/>
      <c r="C51" s="216"/>
      <c r="D51" s="217"/>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9"/>
      <c r="CG51" s="220"/>
      <c r="CH51" s="221"/>
      <c r="CI51" s="222"/>
      <c r="CJ51" s="223"/>
      <c r="CK51" s="221"/>
      <c r="CL51" s="151"/>
      <c r="CM51" s="151"/>
      <c r="CN51" s="151"/>
      <c r="CO51" s="151"/>
      <c r="CP51" s="151"/>
      <c r="CQ51" s="151"/>
    </row>
    <row r="52" spans="1:95" ht="15" customHeight="1" outlineLevel="1">
      <c r="A52" s="230"/>
      <c r="B52" s="229"/>
      <c r="C52" s="203"/>
      <c r="D52" s="204" t="s">
        <v>45</v>
      </c>
      <c r="E52" s="205"/>
      <c r="F52" s="205"/>
      <c r="G52" s="205"/>
      <c r="H52" s="205"/>
      <c r="I52" s="205"/>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05"/>
      <c r="AL52" s="205"/>
      <c r="AM52" s="205"/>
      <c r="AN52" s="205"/>
      <c r="AO52" s="205"/>
      <c r="AP52" s="205"/>
      <c r="AQ52" s="205"/>
      <c r="AR52" s="205"/>
      <c r="AS52" s="205"/>
      <c r="AT52" s="205"/>
      <c r="AU52" s="205"/>
      <c r="AV52" s="205"/>
      <c r="AW52" s="205"/>
      <c r="AX52" s="205"/>
      <c r="AY52" s="205"/>
      <c r="AZ52" s="205"/>
      <c r="BA52" s="205"/>
      <c r="BB52" s="205"/>
      <c r="BC52" s="205"/>
      <c r="BD52" s="205"/>
      <c r="BE52" s="205"/>
      <c r="BF52" s="205"/>
      <c r="BG52" s="205"/>
      <c r="BH52" s="205"/>
      <c r="BI52" s="205"/>
      <c r="BJ52" s="205"/>
      <c r="BK52" s="205"/>
      <c r="BL52" s="205"/>
      <c r="BM52" s="205"/>
      <c r="BN52" s="205"/>
      <c r="BO52" s="205"/>
      <c r="BP52" s="205"/>
      <c r="BQ52" s="205"/>
      <c r="BR52" s="205"/>
      <c r="BS52" s="205"/>
      <c r="BT52" s="205"/>
      <c r="BU52" s="205"/>
      <c r="BV52" s="205"/>
      <c r="BW52" s="205"/>
      <c r="BX52" s="205"/>
      <c r="BY52" s="205"/>
      <c r="BZ52" s="205"/>
      <c r="CA52" s="205"/>
      <c r="CB52" s="205"/>
      <c r="CC52" s="205"/>
      <c r="CD52" s="205"/>
      <c r="CE52" s="205"/>
      <c r="CF52" s="205">
        <f>SUM(E52:CE52)</f>
        <v>0</v>
      </c>
      <c r="CG52" s="206"/>
      <c r="CH52" s="448" t="str">
        <f>IF(CF52&gt;0,Fringe!G20,IF(CF52=0,"0"))</f>
        <v>0</v>
      </c>
      <c r="CI52" s="207">
        <f>SUM(CG52*CH52)+CG52</f>
        <v>0</v>
      </c>
      <c r="CJ52" s="208">
        <f>CI52*CF52</f>
        <v>0</v>
      </c>
      <c r="CK52" s="274"/>
      <c r="CN52" s="150">
        <f>CJ52</f>
        <v>0</v>
      </c>
      <c r="CO52">
        <f>CF52</f>
        <v>0</v>
      </c>
    </row>
    <row r="53" spans="1:95" ht="15" customHeight="1" outlineLevel="1">
      <c r="A53" s="232">
        <f>A52</f>
        <v>0</v>
      </c>
      <c r="B53" s="127"/>
      <c r="C53" s="127"/>
      <c r="D53" s="146" t="s">
        <v>48</v>
      </c>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49"/>
      <c r="BR53" s="149"/>
      <c r="BS53" s="149"/>
      <c r="BT53" s="149"/>
      <c r="BU53" s="149"/>
      <c r="BV53" s="149"/>
      <c r="BW53" s="149"/>
      <c r="BX53" s="149"/>
      <c r="BY53" s="149"/>
      <c r="BZ53" s="149"/>
      <c r="CA53" s="149"/>
      <c r="CB53" s="149"/>
      <c r="CC53" s="149"/>
      <c r="CD53" s="149"/>
      <c r="CE53" s="149"/>
      <c r="CF53" s="149">
        <f>SUM(E53:CE53)</f>
        <v>0</v>
      </c>
      <c r="CG53" s="147">
        <f>CG52*1.5</f>
        <v>0</v>
      </c>
      <c r="CH53" s="449" t="str">
        <f>IF(CF53&gt;0,Fringe!I20,IF(CF53=0,"0"))</f>
        <v>0</v>
      </c>
      <c r="CI53" s="148">
        <f t="shared" ref="CI53:CI54" si="80">SUM(CG53*CH53)+CG53</f>
        <v>0</v>
      </c>
      <c r="CJ53" s="209">
        <f>CI53*CF53</f>
        <v>0</v>
      </c>
      <c r="CK53" s="275"/>
      <c r="CL53" s="150">
        <f>CJ53</f>
        <v>0</v>
      </c>
      <c r="CM53" s="150"/>
      <c r="CN53" s="150"/>
      <c r="CP53">
        <f>CF53</f>
        <v>0</v>
      </c>
    </row>
    <row r="54" spans="1:95" ht="15" customHeight="1" outlineLevel="1" thickBot="1">
      <c r="A54" s="231">
        <f>A52</f>
        <v>0</v>
      </c>
      <c r="B54" s="210"/>
      <c r="C54" s="210"/>
      <c r="D54" s="211" t="s">
        <v>44</v>
      </c>
      <c r="E54" s="212"/>
      <c r="F54" s="212"/>
      <c r="G54" s="212"/>
      <c r="H54" s="212"/>
      <c r="I54" s="212"/>
      <c r="J54" s="212"/>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c r="BI54" s="212"/>
      <c r="BJ54" s="212"/>
      <c r="BK54" s="212"/>
      <c r="BL54" s="212"/>
      <c r="BM54" s="212"/>
      <c r="BN54" s="212"/>
      <c r="BO54" s="212"/>
      <c r="BP54" s="212"/>
      <c r="BQ54" s="212"/>
      <c r="BR54" s="212"/>
      <c r="BS54" s="212"/>
      <c r="BT54" s="212"/>
      <c r="BU54" s="212"/>
      <c r="BV54" s="212"/>
      <c r="BW54" s="212"/>
      <c r="BX54" s="212"/>
      <c r="BY54" s="212"/>
      <c r="BZ54" s="212"/>
      <c r="CA54" s="212"/>
      <c r="CB54" s="212"/>
      <c r="CC54" s="212"/>
      <c r="CD54" s="212"/>
      <c r="CE54" s="212"/>
      <c r="CF54" s="322">
        <f>SUM(E54:CE54)</f>
        <v>0</v>
      </c>
      <c r="CG54" s="213">
        <f>CG52*2</f>
        <v>0</v>
      </c>
      <c r="CH54" s="450" t="str">
        <f>IF(CF54&gt;0,Fringe!I20,IF(CF54=0,"0"))</f>
        <v>0</v>
      </c>
      <c r="CI54" s="214">
        <f t="shared" si="80"/>
        <v>0</v>
      </c>
      <c r="CJ54" s="321">
        <f>CI54*CF54</f>
        <v>0</v>
      </c>
      <c r="CK54" s="276"/>
      <c r="CM54" s="150">
        <f>CJ54</f>
        <v>0</v>
      </c>
      <c r="CN54" s="150"/>
      <c r="CQ54">
        <f>CF54</f>
        <v>0</v>
      </c>
    </row>
    <row r="55" spans="1:95" ht="6" customHeight="1" outlineLevel="1" thickBot="1">
      <c r="A55" s="215"/>
      <c r="B55" s="215"/>
      <c r="C55" s="216"/>
      <c r="D55" s="217"/>
      <c r="E55" s="218"/>
      <c r="F55" s="218"/>
      <c r="G55" s="218"/>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218"/>
      <c r="BX55" s="218"/>
      <c r="BY55" s="218"/>
      <c r="BZ55" s="218"/>
      <c r="CA55" s="218"/>
      <c r="CB55" s="218"/>
      <c r="CC55" s="218"/>
      <c r="CD55" s="218"/>
      <c r="CE55" s="218"/>
      <c r="CF55" s="219"/>
      <c r="CG55" s="220"/>
      <c r="CH55" s="221"/>
      <c r="CI55" s="222"/>
      <c r="CJ55" s="223"/>
      <c r="CK55" s="221"/>
      <c r="CL55" s="151"/>
      <c r="CM55" s="151"/>
      <c r="CN55" s="151"/>
      <c r="CO55" s="151"/>
      <c r="CP55" s="151"/>
      <c r="CQ55" s="151"/>
    </row>
    <row r="56" spans="1:95" ht="15" customHeight="1" outlineLevel="1">
      <c r="A56" s="230"/>
      <c r="B56" s="229"/>
      <c r="C56" s="203"/>
      <c r="D56" s="204" t="s">
        <v>45</v>
      </c>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5"/>
      <c r="AY56" s="205"/>
      <c r="AZ56" s="205"/>
      <c r="BA56" s="205"/>
      <c r="BB56" s="205"/>
      <c r="BC56" s="205"/>
      <c r="BD56" s="205"/>
      <c r="BE56" s="205"/>
      <c r="BF56" s="205"/>
      <c r="BG56" s="205"/>
      <c r="BH56" s="205"/>
      <c r="BI56" s="205"/>
      <c r="BJ56" s="205"/>
      <c r="BK56" s="205"/>
      <c r="BL56" s="205"/>
      <c r="BM56" s="205"/>
      <c r="BN56" s="205"/>
      <c r="BO56" s="205"/>
      <c r="BP56" s="205"/>
      <c r="BQ56" s="205"/>
      <c r="BR56" s="205"/>
      <c r="BS56" s="205"/>
      <c r="BT56" s="205"/>
      <c r="BU56" s="205"/>
      <c r="BV56" s="205"/>
      <c r="BW56" s="205"/>
      <c r="BX56" s="205"/>
      <c r="BY56" s="205"/>
      <c r="BZ56" s="205"/>
      <c r="CA56" s="205"/>
      <c r="CB56" s="205"/>
      <c r="CC56" s="205"/>
      <c r="CD56" s="205"/>
      <c r="CE56" s="205"/>
      <c r="CF56" s="205">
        <f>SUM(E56:CE56)</f>
        <v>0</v>
      </c>
      <c r="CG56" s="206"/>
      <c r="CH56" s="448" t="str">
        <f>IF(CF56&gt;0,Fringe!G20,IF(CF56=0,"0"))</f>
        <v>0</v>
      </c>
      <c r="CI56" s="207">
        <f>SUM(CG56*CH56)+CG56</f>
        <v>0</v>
      </c>
      <c r="CJ56" s="208">
        <f>CI56*CF56</f>
        <v>0</v>
      </c>
      <c r="CK56" s="274"/>
      <c r="CN56" s="150">
        <f>CJ56</f>
        <v>0</v>
      </c>
      <c r="CO56">
        <f>CF56</f>
        <v>0</v>
      </c>
    </row>
    <row r="57" spans="1:95" ht="15" customHeight="1" outlineLevel="1">
      <c r="A57" s="232">
        <f>A56</f>
        <v>0</v>
      </c>
      <c r="B57" s="127"/>
      <c r="C57" s="127"/>
      <c r="D57" s="146" t="s">
        <v>48</v>
      </c>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c r="BW57" s="149"/>
      <c r="BX57" s="149"/>
      <c r="BY57" s="149"/>
      <c r="BZ57" s="149"/>
      <c r="CA57" s="149"/>
      <c r="CB57" s="149"/>
      <c r="CC57" s="149"/>
      <c r="CD57" s="149"/>
      <c r="CE57" s="149"/>
      <c r="CF57" s="149">
        <f>SUM(E57:CE57)</f>
        <v>0</v>
      </c>
      <c r="CG57" s="147">
        <f>CG56*1.5</f>
        <v>0</v>
      </c>
      <c r="CH57" s="449" t="str">
        <f>IF(CF57&gt;0,Fringe!I20,IF(CF57=0,"0"))</f>
        <v>0</v>
      </c>
      <c r="CI57" s="148">
        <f t="shared" ref="CI57:CI58" si="81">SUM(CG57*CH57)+CG57</f>
        <v>0</v>
      </c>
      <c r="CJ57" s="209">
        <f>CI57*CF57</f>
        <v>0</v>
      </c>
      <c r="CK57" s="275"/>
      <c r="CL57" s="150">
        <f>CJ57</f>
        <v>0</v>
      </c>
      <c r="CM57" s="150"/>
      <c r="CN57" s="150"/>
      <c r="CP57">
        <f>CF57</f>
        <v>0</v>
      </c>
    </row>
    <row r="58" spans="1:95" ht="15" customHeight="1" outlineLevel="1" thickBot="1">
      <c r="A58" s="231">
        <f>A56</f>
        <v>0</v>
      </c>
      <c r="B58" s="210"/>
      <c r="C58" s="210"/>
      <c r="D58" s="211" t="s">
        <v>44</v>
      </c>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c r="BI58" s="212"/>
      <c r="BJ58" s="212"/>
      <c r="BK58" s="212"/>
      <c r="BL58" s="212"/>
      <c r="BM58" s="212"/>
      <c r="BN58" s="212"/>
      <c r="BO58" s="212"/>
      <c r="BP58" s="212"/>
      <c r="BQ58" s="212"/>
      <c r="BR58" s="212"/>
      <c r="BS58" s="212"/>
      <c r="BT58" s="212"/>
      <c r="BU58" s="212"/>
      <c r="BV58" s="212"/>
      <c r="BW58" s="212"/>
      <c r="BX58" s="212"/>
      <c r="BY58" s="212"/>
      <c r="BZ58" s="212"/>
      <c r="CA58" s="212"/>
      <c r="CB58" s="212"/>
      <c r="CC58" s="212"/>
      <c r="CD58" s="212"/>
      <c r="CE58" s="212"/>
      <c r="CF58" s="322">
        <f>SUM(E58:CE58)</f>
        <v>0</v>
      </c>
      <c r="CG58" s="213">
        <f>CG56*2</f>
        <v>0</v>
      </c>
      <c r="CH58" s="450" t="str">
        <f>IF(CF58&gt;0,Fringe!I20,IF(CF58=0,"0"))</f>
        <v>0</v>
      </c>
      <c r="CI58" s="214">
        <f t="shared" si="81"/>
        <v>0</v>
      </c>
      <c r="CJ58" s="321">
        <f>CI58*CF58</f>
        <v>0</v>
      </c>
      <c r="CK58" s="276"/>
      <c r="CM58" s="150">
        <f>CJ58</f>
        <v>0</v>
      </c>
      <c r="CN58" s="150"/>
      <c r="CQ58">
        <f>CF58</f>
        <v>0</v>
      </c>
    </row>
    <row r="59" spans="1:95" ht="6" customHeight="1" outlineLevel="1" thickBot="1">
      <c r="A59" s="215"/>
      <c r="B59" s="215"/>
      <c r="C59" s="216"/>
      <c r="D59" s="217"/>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c r="BU59" s="218"/>
      <c r="BV59" s="218"/>
      <c r="BW59" s="218"/>
      <c r="BX59" s="218"/>
      <c r="BY59" s="218"/>
      <c r="BZ59" s="218"/>
      <c r="CA59" s="218"/>
      <c r="CB59" s="218"/>
      <c r="CC59" s="218"/>
      <c r="CD59" s="218"/>
      <c r="CE59" s="218"/>
      <c r="CF59" s="219"/>
      <c r="CG59" s="220"/>
      <c r="CH59" s="221"/>
      <c r="CI59" s="222"/>
      <c r="CJ59" s="223"/>
      <c r="CK59" s="221"/>
      <c r="CL59" s="151"/>
      <c r="CM59" s="151"/>
      <c r="CN59" s="151"/>
      <c r="CO59" s="151"/>
      <c r="CP59" s="151"/>
      <c r="CQ59" s="151"/>
    </row>
    <row r="60" spans="1:95" ht="15" customHeight="1" outlineLevel="1">
      <c r="A60" s="230"/>
      <c r="B60" s="229"/>
      <c r="C60" s="203"/>
      <c r="D60" s="204" t="s">
        <v>45</v>
      </c>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c r="AP60" s="205"/>
      <c r="AQ60" s="205"/>
      <c r="AR60" s="205"/>
      <c r="AS60" s="205"/>
      <c r="AT60" s="205"/>
      <c r="AU60" s="205"/>
      <c r="AV60" s="205"/>
      <c r="AW60" s="205"/>
      <c r="AX60" s="205"/>
      <c r="AY60" s="205"/>
      <c r="AZ60" s="205"/>
      <c r="BA60" s="205"/>
      <c r="BB60" s="205"/>
      <c r="BC60" s="205"/>
      <c r="BD60" s="205"/>
      <c r="BE60" s="205"/>
      <c r="BF60" s="205"/>
      <c r="BG60" s="205"/>
      <c r="BH60" s="205"/>
      <c r="BI60" s="205"/>
      <c r="BJ60" s="205"/>
      <c r="BK60" s="205"/>
      <c r="BL60" s="205"/>
      <c r="BM60" s="205"/>
      <c r="BN60" s="205"/>
      <c r="BO60" s="205"/>
      <c r="BP60" s="205"/>
      <c r="BQ60" s="205"/>
      <c r="BR60" s="205"/>
      <c r="BS60" s="205"/>
      <c r="BT60" s="205"/>
      <c r="BU60" s="205"/>
      <c r="BV60" s="205"/>
      <c r="BW60" s="205"/>
      <c r="BX60" s="205"/>
      <c r="BY60" s="205"/>
      <c r="BZ60" s="205"/>
      <c r="CA60" s="205"/>
      <c r="CB60" s="205"/>
      <c r="CC60" s="205"/>
      <c r="CD60" s="205"/>
      <c r="CE60" s="205"/>
      <c r="CF60" s="205">
        <f>SUM(E60:CE60)</f>
        <v>0</v>
      </c>
      <c r="CG60" s="206"/>
      <c r="CH60" s="448" t="str">
        <f>IF(CF60&gt;0,Fringe!G20,IF(CF60=0,"0"))</f>
        <v>0</v>
      </c>
      <c r="CI60" s="207">
        <f>SUM(CG60*CH60)+CG60</f>
        <v>0</v>
      </c>
      <c r="CJ60" s="208">
        <f>CI60*CF60</f>
        <v>0</v>
      </c>
      <c r="CK60" s="274"/>
      <c r="CN60" s="150">
        <f>CJ60</f>
        <v>0</v>
      </c>
      <c r="CO60">
        <f>CF60</f>
        <v>0</v>
      </c>
    </row>
    <row r="61" spans="1:95" ht="15" customHeight="1" outlineLevel="1">
      <c r="A61" s="232">
        <f>A60</f>
        <v>0</v>
      </c>
      <c r="B61" s="127"/>
      <c r="C61" s="127"/>
      <c r="D61" s="146" t="s">
        <v>48</v>
      </c>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c r="BW61" s="149"/>
      <c r="BX61" s="149"/>
      <c r="BY61" s="149"/>
      <c r="BZ61" s="149"/>
      <c r="CA61" s="149"/>
      <c r="CB61" s="149"/>
      <c r="CC61" s="149"/>
      <c r="CD61" s="149"/>
      <c r="CE61" s="149"/>
      <c r="CF61" s="149">
        <f>SUM(E61:CE61)</f>
        <v>0</v>
      </c>
      <c r="CG61" s="147">
        <f>CG60*1.5</f>
        <v>0</v>
      </c>
      <c r="CH61" s="449" t="str">
        <f>IF(CF61&gt;0,Fringe!I20,IF(CF61=0,"0"))</f>
        <v>0</v>
      </c>
      <c r="CI61" s="148">
        <f t="shared" ref="CI61:CI62" si="82">SUM(CG61*CH61)+CG61</f>
        <v>0</v>
      </c>
      <c r="CJ61" s="209">
        <f>CI61*CF61</f>
        <v>0</v>
      </c>
      <c r="CK61" s="275"/>
      <c r="CL61" s="150">
        <f>CJ61</f>
        <v>0</v>
      </c>
      <c r="CM61" s="150"/>
      <c r="CN61" s="150"/>
      <c r="CP61">
        <f>CF61</f>
        <v>0</v>
      </c>
    </row>
    <row r="62" spans="1:95" ht="15" customHeight="1" outlineLevel="1" thickBot="1">
      <c r="A62" s="231">
        <f>A60</f>
        <v>0</v>
      </c>
      <c r="B62" s="210"/>
      <c r="C62" s="210"/>
      <c r="D62" s="211" t="s">
        <v>44</v>
      </c>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212"/>
      <c r="BJ62" s="212"/>
      <c r="BK62" s="212"/>
      <c r="BL62" s="212"/>
      <c r="BM62" s="212"/>
      <c r="BN62" s="212"/>
      <c r="BO62" s="212"/>
      <c r="BP62" s="212"/>
      <c r="BQ62" s="212"/>
      <c r="BR62" s="212"/>
      <c r="BS62" s="212"/>
      <c r="BT62" s="212"/>
      <c r="BU62" s="212"/>
      <c r="BV62" s="212"/>
      <c r="BW62" s="212"/>
      <c r="BX62" s="212"/>
      <c r="BY62" s="212"/>
      <c r="BZ62" s="212"/>
      <c r="CA62" s="212"/>
      <c r="CB62" s="212"/>
      <c r="CC62" s="212"/>
      <c r="CD62" s="212"/>
      <c r="CE62" s="212"/>
      <c r="CF62" s="322">
        <f>SUM(E62:CE62)</f>
        <v>0</v>
      </c>
      <c r="CG62" s="213">
        <f>CG60*2</f>
        <v>0</v>
      </c>
      <c r="CH62" s="450" t="str">
        <f>IF(CF62&gt;0,Fringe!I20,IF(CF62=0,"0"))</f>
        <v>0</v>
      </c>
      <c r="CI62" s="214">
        <f t="shared" si="82"/>
        <v>0</v>
      </c>
      <c r="CJ62" s="321">
        <f>CI62*CF62</f>
        <v>0</v>
      </c>
      <c r="CK62" s="276"/>
      <c r="CM62" s="150">
        <f>CJ62</f>
        <v>0</v>
      </c>
      <c r="CN62" s="150"/>
      <c r="CQ62">
        <f>CF62</f>
        <v>0</v>
      </c>
    </row>
    <row r="63" spans="1:95" ht="6" customHeight="1" outlineLevel="1" thickBot="1">
      <c r="A63" s="215"/>
      <c r="B63" s="215"/>
      <c r="C63" s="216"/>
      <c r="D63" s="217"/>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218"/>
      <c r="BX63" s="218"/>
      <c r="BY63" s="218"/>
      <c r="BZ63" s="218"/>
      <c r="CA63" s="218"/>
      <c r="CB63" s="218"/>
      <c r="CC63" s="218"/>
      <c r="CD63" s="218"/>
      <c r="CE63" s="218"/>
      <c r="CF63" s="219"/>
      <c r="CG63" s="220"/>
      <c r="CH63" s="221"/>
      <c r="CI63" s="222"/>
      <c r="CJ63" s="223"/>
      <c r="CK63" s="221"/>
      <c r="CL63" s="151"/>
      <c r="CM63" s="151"/>
      <c r="CN63" s="151"/>
      <c r="CO63" s="151"/>
      <c r="CP63" s="151"/>
      <c r="CQ63" s="151"/>
    </row>
    <row r="64" spans="1:95" ht="15" customHeight="1" outlineLevel="1">
      <c r="A64" s="230"/>
      <c r="B64" s="229"/>
      <c r="C64" s="203"/>
      <c r="D64" s="204" t="s">
        <v>45</v>
      </c>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5"/>
      <c r="BO64" s="205"/>
      <c r="BP64" s="205"/>
      <c r="BQ64" s="205"/>
      <c r="BR64" s="205"/>
      <c r="BS64" s="205"/>
      <c r="BT64" s="205"/>
      <c r="BU64" s="205"/>
      <c r="BV64" s="205"/>
      <c r="BW64" s="205"/>
      <c r="BX64" s="205"/>
      <c r="BY64" s="205"/>
      <c r="BZ64" s="205"/>
      <c r="CA64" s="205"/>
      <c r="CB64" s="205"/>
      <c r="CC64" s="205"/>
      <c r="CD64" s="205"/>
      <c r="CE64" s="205"/>
      <c r="CF64" s="205">
        <f>SUM(E64:CE64)</f>
        <v>0</v>
      </c>
      <c r="CG64" s="206"/>
      <c r="CH64" s="448" t="str">
        <f>IF(CF64&gt;0,Fringe!G20,IF(CF64=0,"0"))</f>
        <v>0</v>
      </c>
      <c r="CI64" s="207">
        <f>SUM(CG64*CH64)+CG64</f>
        <v>0</v>
      </c>
      <c r="CJ64" s="208">
        <f>CI64*CF64</f>
        <v>0</v>
      </c>
      <c r="CK64" s="274"/>
      <c r="CN64" s="150">
        <f>CJ64</f>
        <v>0</v>
      </c>
      <c r="CO64">
        <f>CF64</f>
        <v>0</v>
      </c>
    </row>
    <row r="65" spans="1:95" ht="15" customHeight="1" outlineLevel="1">
      <c r="A65" s="232">
        <f>A64</f>
        <v>0</v>
      </c>
      <c r="B65" s="127"/>
      <c r="C65" s="127"/>
      <c r="D65" s="146" t="s">
        <v>48</v>
      </c>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49"/>
      <c r="BV65" s="149"/>
      <c r="BW65" s="149"/>
      <c r="BX65" s="149"/>
      <c r="BY65" s="149"/>
      <c r="BZ65" s="149"/>
      <c r="CA65" s="149"/>
      <c r="CB65" s="149"/>
      <c r="CC65" s="149"/>
      <c r="CD65" s="149"/>
      <c r="CE65" s="149"/>
      <c r="CF65" s="149">
        <f>SUM(E65:CE65)</f>
        <v>0</v>
      </c>
      <c r="CG65" s="147">
        <f>CG64*1.5</f>
        <v>0</v>
      </c>
      <c r="CH65" s="449" t="str">
        <f>IF(CF65&gt;0,Fringe!I20,IF(CF65=0,"0"))</f>
        <v>0</v>
      </c>
      <c r="CI65" s="148">
        <f t="shared" ref="CI65:CI66" si="83">SUM(CG65*CH65)+CG65</f>
        <v>0</v>
      </c>
      <c r="CJ65" s="209">
        <f>CI65*CF65</f>
        <v>0</v>
      </c>
      <c r="CK65" s="275"/>
      <c r="CL65" s="150">
        <f>CJ65</f>
        <v>0</v>
      </c>
      <c r="CM65" s="150"/>
      <c r="CN65" s="150"/>
      <c r="CP65">
        <f>CF65</f>
        <v>0</v>
      </c>
    </row>
    <row r="66" spans="1:95" ht="15" customHeight="1" outlineLevel="1" thickBot="1">
      <c r="A66" s="231">
        <f>A64</f>
        <v>0</v>
      </c>
      <c r="B66" s="210"/>
      <c r="C66" s="210"/>
      <c r="D66" s="211" t="s">
        <v>44</v>
      </c>
      <c r="E66" s="212"/>
      <c r="F66" s="212"/>
      <c r="G66" s="212"/>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c r="BI66" s="212"/>
      <c r="BJ66" s="212"/>
      <c r="BK66" s="212"/>
      <c r="BL66" s="212"/>
      <c r="BM66" s="212"/>
      <c r="BN66" s="212"/>
      <c r="BO66" s="212"/>
      <c r="BP66" s="212"/>
      <c r="BQ66" s="212"/>
      <c r="BR66" s="212"/>
      <c r="BS66" s="212"/>
      <c r="BT66" s="212"/>
      <c r="BU66" s="212"/>
      <c r="BV66" s="212"/>
      <c r="BW66" s="212"/>
      <c r="BX66" s="212"/>
      <c r="BY66" s="212"/>
      <c r="BZ66" s="212"/>
      <c r="CA66" s="212"/>
      <c r="CB66" s="212"/>
      <c r="CC66" s="212"/>
      <c r="CD66" s="212"/>
      <c r="CE66" s="212"/>
      <c r="CF66" s="322">
        <f>SUM(E66:CE66)</f>
        <v>0</v>
      </c>
      <c r="CG66" s="213">
        <f>CG64*2</f>
        <v>0</v>
      </c>
      <c r="CH66" s="450" t="str">
        <f>IF(CF66&gt;0,Fringe!I20,IF(CF66=0,"0"))</f>
        <v>0</v>
      </c>
      <c r="CI66" s="214">
        <f t="shared" si="83"/>
        <v>0</v>
      </c>
      <c r="CJ66" s="321">
        <f>CI66*CF66</f>
        <v>0</v>
      </c>
      <c r="CK66" s="276"/>
      <c r="CM66" s="150">
        <f>CJ66</f>
        <v>0</v>
      </c>
      <c r="CN66" s="150"/>
      <c r="CQ66">
        <f>CF66</f>
        <v>0</v>
      </c>
    </row>
    <row r="67" spans="1:95" ht="6" customHeight="1" outlineLevel="1" thickBot="1">
      <c r="A67" s="215"/>
      <c r="B67" s="215"/>
      <c r="C67" s="216"/>
      <c r="D67" s="217"/>
      <c r="E67" s="218"/>
      <c r="F67" s="218"/>
      <c r="G67" s="218"/>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218"/>
      <c r="BY67" s="218"/>
      <c r="BZ67" s="218"/>
      <c r="CA67" s="218"/>
      <c r="CB67" s="218"/>
      <c r="CC67" s="218"/>
      <c r="CD67" s="218"/>
      <c r="CE67" s="218"/>
      <c r="CF67" s="219"/>
      <c r="CG67" s="220"/>
      <c r="CH67" s="221"/>
      <c r="CI67" s="222"/>
      <c r="CJ67" s="223"/>
      <c r="CK67" s="221"/>
      <c r="CL67" s="151"/>
      <c r="CM67" s="151"/>
      <c r="CN67" s="151"/>
      <c r="CO67" s="151"/>
      <c r="CP67" s="151"/>
      <c r="CQ67" s="151"/>
    </row>
    <row r="68" spans="1:95" ht="15" customHeight="1" outlineLevel="1">
      <c r="A68" s="230"/>
      <c r="B68" s="229"/>
      <c r="C68" s="203"/>
      <c r="D68" s="204" t="s">
        <v>45</v>
      </c>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5"/>
      <c r="BG68" s="205"/>
      <c r="BH68" s="205"/>
      <c r="BI68" s="205"/>
      <c r="BJ68" s="205"/>
      <c r="BK68" s="205"/>
      <c r="BL68" s="205"/>
      <c r="BM68" s="205"/>
      <c r="BN68" s="205"/>
      <c r="BO68" s="205"/>
      <c r="BP68" s="205"/>
      <c r="BQ68" s="205"/>
      <c r="BR68" s="205"/>
      <c r="BS68" s="205"/>
      <c r="BT68" s="205"/>
      <c r="BU68" s="205"/>
      <c r="BV68" s="205"/>
      <c r="BW68" s="205"/>
      <c r="BX68" s="205"/>
      <c r="BY68" s="205"/>
      <c r="BZ68" s="205"/>
      <c r="CA68" s="205"/>
      <c r="CB68" s="205"/>
      <c r="CC68" s="205"/>
      <c r="CD68" s="205"/>
      <c r="CE68" s="205"/>
      <c r="CF68" s="205">
        <f>SUM(E68:CE68)</f>
        <v>0</v>
      </c>
      <c r="CG68" s="206"/>
      <c r="CH68" s="448" t="str">
        <f>IF(CF68&gt;0,Fringe!G20,IF(CF68=0,"0"))</f>
        <v>0</v>
      </c>
      <c r="CI68" s="207">
        <f>SUM(CG68*CH68)+CG68</f>
        <v>0</v>
      </c>
      <c r="CJ68" s="208">
        <f>CI68*CF68</f>
        <v>0</v>
      </c>
      <c r="CK68" s="274"/>
      <c r="CN68" s="150">
        <f>CJ68</f>
        <v>0</v>
      </c>
      <c r="CO68">
        <f>CF68</f>
        <v>0</v>
      </c>
    </row>
    <row r="69" spans="1:95" ht="15" customHeight="1" outlineLevel="1">
      <c r="A69" s="232">
        <f>A68</f>
        <v>0</v>
      </c>
      <c r="B69" s="127"/>
      <c r="C69" s="127"/>
      <c r="D69" s="146" t="s">
        <v>48</v>
      </c>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c r="BW69" s="149"/>
      <c r="BX69" s="149"/>
      <c r="BY69" s="149"/>
      <c r="BZ69" s="149"/>
      <c r="CA69" s="149"/>
      <c r="CB69" s="149"/>
      <c r="CC69" s="149"/>
      <c r="CD69" s="149"/>
      <c r="CE69" s="149"/>
      <c r="CF69" s="149">
        <f>SUM(E69:CE69)</f>
        <v>0</v>
      </c>
      <c r="CG69" s="147">
        <f>CG68*1.5</f>
        <v>0</v>
      </c>
      <c r="CH69" s="449" t="str">
        <f>IF(CF69&gt;0,Fringe!I20,IF(CF69=0,"0"))</f>
        <v>0</v>
      </c>
      <c r="CI69" s="148">
        <f t="shared" ref="CI69:CI70" si="84">SUM(CG69*CH69)+CG69</f>
        <v>0</v>
      </c>
      <c r="CJ69" s="209">
        <f>CI69*CF69</f>
        <v>0</v>
      </c>
      <c r="CK69" s="275"/>
      <c r="CL69" s="150">
        <f>CJ69</f>
        <v>0</v>
      </c>
      <c r="CM69" s="150"/>
      <c r="CN69" s="150"/>
      <c r="CP69">
        <f>CF69</f>
        <v>0</v>
      </c>
    </row>
    <row r="70" spans="1:95" ht="15" customHeight="1" outlineLevel="1" thickBot="1">
      <c r="A70" s="231">
        <f>A68</f>
        <v>0</v>
      </c>
      <c r="B70" s="210"/>
      <c r="C70" s="210"/>
      <c r="D70" s="211" t="s">
        <v>44</v>
      </c>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c r="BW70" s="212"/>
      <c r="BX70" s="212"/>
      <c r="BY70" s="212"/>
      <c r="BZ70" s="212"/>
      <c r="CA70" s="212"/>
      <c r="CB70" s="212"/>
      <c r="CC70" s="212"/>
      <c r="CD70" s="212"/>
      <c r="CE70" s="212"/>
      <c r="CF70" s="322">
        <f>SUM(E70:CE70)</f>
        <v>0</v>
      </c>
      <c r="CG70" s="213">
        <f>CG68*2</f>
        <v>0</v>
      </c>
      <c r="CH70" s="450" t="str">
        <f>IF(CF70&gt;0,Fringe!I20,IF(CF70=0,"0"))</f>
        <v>0</v>
      </c>
      <c r="CI70" s="214">
        <f t="shared" si="84"/>
        <v>0</v>
      </c>
      <c r="CJ70" s="321">
        <f>CI70*CF70</f>
        <v>0</v>
      </c>
      <c r="CK70" s="276"/>
      <c r="CM70" s="150">
        <f>CJ70</f>
        <v>0</v>
      </c>
      <c r="CN70" s="150"/>
      <c r="CQ70">
        <f>CF70</f>
        <v>0</v>
      </c>
    </row>
    <row r="71" spans="1:95" ht="6" customHeight="1" outlineLevel="1" thickBot="1">
      <c r="A71" s="215"/>
      <c r="B71" s="215"/>
      <c r="C71" s="216"/>
      <c r="D71" s="217"/>
      <c r="E71" s="218"/>
      <c r="F71" s="218"/>
      <c r="G71" s="218"/>
      <c r="H71" s="218"/>
      <c r="I71" s="218"/>
      <c r="J71" s="218"/>
      <c r="K71" s="218"/>
      <c r="L71" s="218"/>
      <c r="M71" s="218"/>
      <c r="N71" s="218"/>
      <c r="O71" s="218"/>
      <c r="P71" s="218"/>
      <c r="Q71" s="218"/>
      <c r="R71" s="218"/>
      <c r="S71" s="218"/>
      <c r="T71" s="218"/>
      <c r="U71" s="218"/>
      <c r="V71" s="218"/>
      <c r="W71" s="218"/>
      <c r="X71" s="218"/>
      <c r="Y71" s="218"/>
      <c r="Z71" s="218"/>
      <c r="AA71" s="218"/>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218"/>
      <c r="BY71" s="218"/>
      <c r="BZ71" s="218"/>
      <c r="CA71" s="218"/>
      <c r="CB71" s="218"/>
      <c r="CC71" s="218"/>
      <c r="CD71" s="218"/>
      <c r="CE71" s="218"/>
      <c r="CF71" s="219"/>
      <c r="CG71" s="220"/>
      <c r="CH71" s="221"/>
      <c r="CI71" s="222"/>
      <c r="CJ71" s="223"/>
      <c r="CK71" s="221"/>
      <c r="CL71" s="151"/>
      <c r="CM71" s="151"/>
      <c r="CN71" s="151"/>
      <c r="CO71" s="151"/>
      <c r="CP71" s="151"/>
      <c r="CQ71" s="151"/>
    </row>
    <row r="72" spans="1:95" ht="15" customHeight="1" outlineLevel="1">
      <c r="A72" s="230"/>
      <c r="B72" s="229"/>
      <c r="C72" s="203"/>
      <c r="D72" s="204" t="s">
        <v>45</v>
      </c>
      <c r="E72" s="205"/>
      <c r="F72" s="205"/>
      <c r="G72" s="205"/>
      <c r="H72" s="205"/>
      <c r="I72" s="205"/>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c r="CA72" s="205"/>
      <c r="CB72" s="205"/>
      <c r="CC72" s="205"/>
      <c r="CD72" s="205"/>
      <c r="CE72" s="205"/>
      <c r="CF72" s="205">
        <f>SUM(E72:CE72)</f>
        <v>0</v>
      </c>
      <c r="CG72" s="206"/>
      <c r="CH72" s="448" t="str">
        <f>IF(CF72&gt;0,Fringe!G20,IF(CF72=0,"0"))</f>
        <v>0</v>
      </c>
      <c r="CI72" s="207">
        <f>SUM(CG72*CH72)+CG72</f>
        <v>0</v>
      </c>
      <c r="CJ72" s="208">
        <f>CI72*CF72</f>
        <v>0</v>
      </c>
      <c r="CK72" s="274"/>
      <c r="CN72" s="150">
        <f>CJ72</f>
        <v>0</v>
      </c>
      <c r="CO72">
        <f>CF72</f>
        <v>0</v>
      </c>
    </row>
    <row r="73" spans="1:95" ht="15" customHeight="1" outlineLevel="1">
      <c r="A73" s="232">
        <f>A72</f>
        <v>0</v>
      </c>
      <c r="B73" s="127"/>
      <c r="C73" s="127"/>
      <c r="D73" s="146" t="s">
        <v>48</v>
      </c>
      <c r="E73" s="149"/>
      <c r="F73" s="149"/>
      <c r="G73" s="149"/>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c r="BM73" s="149"/>
      <c r="BN73" s="149"/>
      <c r="BO73" s="149"/>
      <c r="BP73" s="149"/>
      <c r="BQ73" s="149"/>
      <c r="BR73" s="149"/>
      <c r="BS73" s="149"/>
      <c r="BT73" s="149"/>
      <c r="BU73" s="149"/>
      <c r="BV73" s="149"/>
      <c r="BW73" s="149"/>
      <c r="BX73" s="149"/>
      <c r="BY73" s="149"/>
      <c r="BZ73" s="149"/>
      <c r="CA73" s="149"/>
      <c r="CB73" s="149"/>
      <c r="CC73" s="149"/>
      <c r="CD73" s="149"/>
      <c r="CE73" s="149"/>
      <c r="CF73" s="149">
        <f>SUM(E73:CE73)</f>
        <v>0</v>
      </c>
      <c r="CG73" s="147">
        <f>CG72*1.5</f>
        <v>0</v>
      </c>
      <c r="CH73" s="449" t="str">
        <f>IF(CF73&gt;0,Fringe!I20,IF(CF73=0,"0"))</f>
        <v>0</v>
      </c>
      <c r="CI73" s="148">
        <f t="shared" ref="CI73:CI74" si="85">SUM(CG73*CH73)+CG73</f>
        <v>0</v>
      </c>
      <c r="CJ73" s="209">
        <f>CI73*CF73</f>
        <v>0</v>
      </c>
      <c r="CK73" s="275"/>
      <c r="CL73" s="150">
        <f>CJ73</f>
        <v>0</v>
      </c>
      <c r="CM73" s="150"/>
      <c r="CN73" s="150"/>
      <c r="CP73">
        <f>CF73</f>
        <v>0</v>
      </c>
    </row>
    <row r="74" spans="1:95" ht="15" customHeight="1" outlineLevel="1" thickBot="1">
      <c r="A74" s="231">
        <f>A72</f>
        <v>0</v>
      </c>
      <c r="B74" s="210"/>
      <c r="C74" s="210"/>
      <c r="D74" s="211" t="s">
        <v>44</v>
      </c>
      <c r="E74" s="212"/>
      <c r="F74" s="212"/>
      <c r="G74" s="212"/>
      <c r="H74" s="212"/>
      <c r="I74" s="212"/>
      <c r="J74" s="212"/>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c r="BI74" s="212"/>
      <c r="BJ74" s="212"/>
      <c r="BK74" s="212"/>
      <c r="BL74" s="212"/>
      <c r="BM74" s="212"/>
      <c r="BN74" s="212"/>
      <c r="BO74" s="212"/>
      <c r="BP74" s="212"/>
      <c r="BQ74" s="212"/>
      <c r="BR74" s="212"/>
      <c r="BS74" s="212"/>
      <c r="BT74" s="212"/>
      <c r="BU74" s="212"/>
      <c r="BV74" s="212"/>
      <c r="BW74" s="212"/>
      <c r="BX74" s="212"/>
      <c r="BY74" s="212"/>
      <c r="BZ74" s="212"/>
      <c r="CA74" s="212"/>
      <c r="CB74" s="212"/>
      <c r="CC74" s="212"/>
      <c r="CD74" s="212"/>
      <c r="CE74" s="212"/>
      <c r="CF74" s="322">
        <f>SUM(E74:CE74)</f>
        <v>0</v>
      </c>
      <c r="CG74" s="213">
        <f>CG72*2</f>
        <v>0</v>
      </c>
      <c r="CH74" s="450" t="str">
        <f>IF(CF74&gt;0,Fringe!I20,IF(CF74=0,"0"))</f>
        <v>0</v>
      </c>
      <c r="CI74" s="214">
        <f t="shared" si="85"/>
        <v>0</v>
      </c>
      <c r="CJ74" s="321">
        <f>CI74*CF74</f>
        <v>0</v>
      </c>
      <c r="CK74" s="276"/>
      <c r="CM74" s="150">
        <f>CJ74</f>
        <v>0</v>
      </c>
      <c r="CN74" s="150"/>
      <c r="CQ74">
        <f>CF74</f>
        <v>0</v>
      </c>
    </row>
    <row r="75" spans="1:95" ht="6" customHeight="1" outlineLevel="1" thickBot="1">
      <c r="A75" s="215"/>
      <c r="B75" s="215"/>
      <c r="C75" s="216"/>
      <c r="D75" s="217"/>
      <c r="E75" s="218"/>
      <c r="F75" s="218"/>
      <c r="G75" s="218"/>
      <c r="H75" s="218"/>
      <c r="I75" s="218"/>
      <c r="J75" s="218"/>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9"/>
      <c r="CG75" s="220"/>
      <c r="CH75" s="221"/>
      <c r="CI75" s="222"/>
      <c r="CJ75" s="223"/>
      <c r="CK75" s="221"/>
      <c r="CL75" s="151"/>
      <c r="CM75" s="151"/>
      <c r="CN75" s="151"/>
      <c r="CO75" s="151"/>
      <c r="CP75" s="151"/>
      <c r="CQ75" s="151"/>
    </row>
    <row r="76" spans="1:95" ht="15" customHeight="1" outlineLevel="1">
      <c r="A76" s="230"/>
      <c r="B76" s="229"/>
      <c r="C76" s="203"/>
      <c r="D76" s="204" t="s">
        <v>45</v>
      </c>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c r="BF76" s="205"/>
      <c r="BG76" s="205"/>
      <c r="BH76" s="205"/>
      <c r="BI76" s="205"/>
      <c r="BJ76" s="205"/>
      <c r="BK76" s="205"/>
      <c r="BL76" s="205"/>
      <c r="BM76" s="205"/>
      <c r="BN76" s="205"/>
      <c r="BO76" s="205"/>
      <c r="BP76" s="205"/>
      <c r="BQ76" s="205"/>
      <c r="BR76" s="205"/>
      <c r="BS76" s="205"/>
      <c r="BT76" s="205"/>
      <c r="BU76" s="205"/>
      <c r="BV76" s="205"/>
      <c r="BW76" s="205"/>
      <c r="BX76" s="205"/>
      <c r="BY76" s="205"/>
      <c r="BZ76" s="205"/>
      <c r="CA76" s="205"/>
      <c r="CB76" s="205"/>
      <c r="CC76" s="205"/>
      <c r="CD76" s="205"/>
      <c r="CE76" s="205"/>
      <c r="CF76" s="205">
        <f>SUM(E76:CE76)</f>
        <v>0</v>
      </c>
      <c r="CG76" s="206"/>
      <c r="CH76" s="448" t="str">
        <f>IF(CF76&gt;0,Fringe!G20,IF(CF76=0,"0"))</f>
        <v>0</v>
      </c>
      <c r="CI76" s="207">
        <f>SUM(CG76*CH76)+CG76</f>
        <v>0</v>
      </c>
      <c r="CJ76" s="208">
        <f>CI76*CF76</f>
        <v>0</v>
      </c>
      <c r="CK76" s="274"/>
      <c r="CN76" s="150">
        <f>CJ76</f>
        <v>0</v>
      </c>
      <c r="CO76">
        <f>CF76</f>
        <v>0</v>
      </c>
    </row>
    <row r="77" spans="1:95" ht="15" customHeight="1" outlineLevel="1">
      <c r="A77" s="232">
        <f>A76</f>
        <v>0</v>
      </c>
      <c r="B77" s="127"/>
      <c r="C77" s="127"/>
      <c r="D77" s="146" t="s">
        <v>48</v>
      </c>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c r="BI77" s="149"/>
      <c r="BJ77" s="149"/>
      <c r="BK77" s="149"/>
      <c r="BL77" s="149"/>
      <c r="BM77" s="149"/>
      <c r="BN77" s="149"/>
      <c r="BO77" s="149"/>
      <c r="BP77" s="149"/>
      <c r="BQ77" s="149"/>
      <c r="BR77" s="149"/>
      <c r="BS77" s="149"/>
      <c r="BT77" s="149"/>
      <c r="BU77" s="149"/>
      <c r="BV77" s="149"/>
      <c r="BW77" s="149"/>
      <c r="BX77" s="149"/>
      <c r="BY77" s="149"/>
      <c r="BZ77" s="149"/>
      <c r="CA77" s="149"/>
      <c r="CB77" s="149"/>
      <c r="CC77" s="149"/>
      <c r="CD77" s="149"/>
      <c r="CE77" s="149"/>
      <c r="CF77" s="149">
        <f>SUM(E77:CE77)</f>
        <v>0</v>
      </c>
      <c r="CG77" s="147">
        <f>CG76*1.5</f>
        <v>0</v>
      </c>
      <c r="CH77" s="449" t="str">
        <f>IF(CF77&gt;0,Fringe!I20,IF(CF77=0,"0"))</f>
        <v>0</v>
      </c>
      <c r="CI77" s="148">
        <f t="shared" ref="CI77:CI78" si="86">SUM(CG77*CH77)+CG77</f>
        <v>0</v>
      </c>
      <c r="CJ77" s="209">
        <f>CI77*CF77</f>
        <v>0</v>
      </c>
      <c r="CK77" s="275"/>
      <c r="CL77" s="150">
        <f>CJ77</f>
        <v>0</v>
      </c>
      <c r="CM77" s="150"/>
      <c r="CN77" s="150"/>
      <c r="CP77">
        <f>CF77</f>
        <v>0</v>
      </c>
    </row>
    <row r="78" spans="1:95" ht="15" customHeight="1" outlineLevel="1" thickBot="1">
      <c r="A78" s="231">
        <f>A76</f>
        <v>0</v>
      </c>
      <c r="B78" s="210"/>
      <c r="C78" s="210"/>
      <c r="D78" s="211" t="s">
        <v>44</v>
      </c>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c r="BI78" s="212"/>
      <c r="BJ78" s="212"/>
      <c r="BK78" s="212"/>
      <c r="BL78" s="212"/>
      <c r="BM78" s="212"/>
      <c r="BN78" s="212"/>
      <c r="BO78" s="212"/>
      <c r="BP78" s="212"/>
      <c r="BQ78" s="212"/>
      <c r="BR78" s="212"/>
      <c r="BS78" s="212"/>
      <c r="BT78" s="212"/>
      <c r="BU78" s="212"/>
      <c r="BV78" s="212"/>
      <c r="BW78" s="212"/>
      <c r="BX78" s="212"/>
      <c r="BY78" s="212"/>
      <c r="BZ78" s="212"/>
      <c r="CA78" s="212"/>
      <c r="CB78" s="212"/>
      <c r="CC78" s="212"/>
      <c r="CD78" s="212"/>
      <c r="CE78" s="212"/>
      <c r="CF78" s="322">
        <f>SUM(E78:CE78)</f>
        <v>0</v>
      </c>
      <c r="CG78" s="213">
        <f>CG76*2</f>
        <v>0</v>
      </c>
      <c r="CH78" s="450" t="str">
        <f>IF(CF78&gt;0,Fringe!I20,IF(CF78=0,"0"))</f>
        <v>0</v>
      </c>
      <c r="CI78" s="214">
        <f t="shared" si="86"/>
        <v>0</v>
      </c>
      <c r="CJ78" s="321">
        <f>CI78*CF78</f>
        <v>0</v>
      </c>
      <c r="CK78" s="276"/>
      <c r="CM78" s="150">
        <f>CJ78</f>
        <v>0</v>
      </c>
      <c r="CN78" s="150"/>
      <c r="CQ78">
        <f>CF78</f>
        <v>0</v>
      </c>
    </row>
    <row r="79" spans="1:95" ht="6" customHeight="1" outlineLevel="1" thickBot="1">
      <c r="A79" s="215"/>
      <c r="B79" s="215"/>
      <c r="C79" s="216"/>
      <c r="D79" s="217"/>
      <c r="E79" s="218"/>
      <c r="F79" s="218"/>
      <c r="G79" s="218"/>
      <c r="H79" s="218"/>
      <c r="I79" s="218"/>
      <c r="J79" s="218"/>
      <c r="K79" s="218"/>
      <c r="L79" s="218"/>
      <c r="M79" s="218"/>
      <c r="N79" s="218"/>
      <c r="O79" s="218"/>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9"/>
      <c r="CG79" s="220"/>
      <c r="CH79" s="221"/>
      <c r="CI79" s="222"/>
      <c r="CJ79" s="223"/>
      <c r="CK79" s="221"/>
      <c r="CL79" s="151"/>
      <c r="CM79" s="151"/>
      <c r="CN79" s="151"/>
      <c r="CO79" s="151"/>
      <c r="CP79" s="151"/>
      <c r="CQ79" s="151"/>
    </row>
    <row r="80" spans="1:95" ht="15" customHeight="1" outlineLevel="1">
      <c r="A80" s="230"/>
      <c r="B80" s="229"/>
      <c r="C80" s="203"/>
      <c r="D80" s="204" t="s">
        <v>45</v>
      </c>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05"/>
      <c r="AY80" s="205"/>
      <c r="AZ80" s="205"/>
      <c r="BA80" s="205"/>
      <c r="BB80" s="205"/>
      <c r="BC80" s="205"/>
      <c r="BD80" s="205"/>
      <c r="BE80" s="205"/>
      <c r="BF80" s="205"/>
      <c r="BG80" s="205"/>
      <c r="BH80" s="205"/>
      <c r="BI80" s="205"/>
      <c r="BJ80" s="205"/>
      <c r="BK80" s="205"/>
      <c r="BL80" s="205"/>
      <c r="BM80" s="205"/>
      <c r="BN80" s="205"/>
      <c r="BO80" s="205"/>
      <c r="BP80" s="205"/>
      <c r="BQ80" s="205"/>
      <c r="BR80" s="205"/>
      <c r="BS80" s="205"/>
      <c r="BT80" s="205"/>
      <c r="BU80" s="205"/>
      <c r="BV80" s="205"/>
      <c r="BW80" s="205"/>
      <c r="BX80" s="205"/>
      <c r="BY80" s="205"/>
      <c r="BZ80" s="205"/>
      <c r="CA80" s="205"/>
      <c r="CB80" s="205"/>
      <c r="CC80" s="205"/>
      <c r="CD80" s="205"/>
      <c r="CE80" s="205"/>
      <c r="CF80" s="205">
        <f>SUM(E80:CE80)</f>
        <v>0</v>
      </c>
      <c r="CG80" s="206"/>
      <c r="CH80" s="448" t="str">
        <f>IF(CF80&gt;0,Fringe!G20,IF(CF80=0,"0"))</f>
        <v>0</v>
      </c>
      <c r="CI80" s="207">
        <f>SUM(CG80*CH80)+CG80</f>
        <v>0</v>
      </c>
      <c r="CJ80" s="208">
        <f>CI80*CF80</f>
        <v>0</v>
      </c>
      <c r="CK80" s="274"/>
      <c r="CN80" s="150">
        <f>CJ80</f>
        <v>0</v>
      </c>
      <c r="CO80">
        <f>CF80</f>
        <v>0</v>
      </c>
    </row>
    <row r="81" spans="1:95" ht="15" customHeight="1" outlineLevel="1">
      <c r="A81" s="232">
        <f>A80</f>
        <v>0</v>
      </c>
      <c r="B81" s="127"/>
      <c r="C81" s="127"/>
      <c r="D81" s="146" t="s">
        <v>48</v>
      </c>
      <c r="E81" s="149"/>
      <c r="F81" s="149"/>
      <c r="G81" s="149"/>
      <c r="H81" s="149"/>
      <c r="I81" s="149"/>
      <c r="J81" s="149"/>
      <c r="K81" s="149"/>
      <c r="L81" s="149"/>
      <c r="M81" s="149"/>
      <c r="N81" s="149"/>
      <c r="O81" s="149"/>
      <c r="P81" s="149"/>
      <c r="Q81" s="149"/>
      <c r="R81" s="149"/>
      <c r="S81" s="149"/>
      <c r="T81" s="149"/>
      <c r="U81" s="149"/>
      <c r="V81" s="149"/>
      <c r="W81" s="149"/>
      <c r="X81" s="149"/>
      <c r="Y81" s="149"/>
      <c r="Z81" s="149"/>
      <c r="AA81" s="149"/>
      <c r="AB81" s="149"/>
      <c r="AC81" s="149"/>
      <c r="AD81" s="149"/>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c r="BM81" s="149"/>
      <c r="BN81" s="149"/>
      <c r="BO81" s="149"/>
      <c r="BP81" s="149"/>
      <c r="BQ81" s="149"/>
      <c r="BR81" s="149"/>
      <c r="BS81" s="149"/>
      <c r="BT81" s="149"/>
      <c r="BU81" s="149"/>
      <c r="BV81" s="149"/>
      <c r="BW81" s="149"/>
      <c r="BX81" s="149"/>
      <c r="BY81" s="149"/>
      <c r="BZ81" s="149"/>
      <c r="CA81" s="149"/>
      <c r="CB81" s="149"/>
      <c r="CC81" s="149"/>
      <c r="CD81" s="149"/>
      <c r="CE81" s="149"/>
      <c r="CF81" s="149">
        <f>SUM(E81:CE81)</f>
        <v>0</v>
      </c>
      <c r="CG81" s="147">
        <f>CG80*1.5</f>
        <v>0</v>
      </c>
      <c r="CH81" s="449" t="str">
        <f>IF(CF81&gt;0,Fringe!I20,IF(CF81=0,"0"))</f>
        <v>0</v>
      </c>
      <c r="CI81" s="148">
        <f t="shared" ref="CI81:CI82" si="87">SUM(CG81*CH81)+CG81</f>
        <v>0</v>
      </c>
      <c r="CJ81" s="209">
        <f>CI81*CF81</f>
        <v>0</v>
      </c>
      <c r="CK81" s="275"/>
      <c r="CL81" s="150">
        <f>CJ81</f>
        <v>0</v>
      </c>
      <c r="CM81" s="150"/>
      <c r="CN81" s="150"/>
      <c r="CP81">
        <f>CF81</f>
        <v>0</v>
      </c>
    </row>
    <row r="82" spans="1:95" ht="15" customHeight="1" outlineLevel="1" thickBot="1">
      <c r="A82" s="231">
        <f>A80</f>
        <v>0</v>
      </c>
      <c r="B82" s="210"/>
      <c r="C82" s="210"/>
      <c r="D82" s="211" t="s">
        <v>44</v>
      </c>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c r="BI82" s="212"/>
      <c r="BJ82" s="212"/>
      <c r="BK82" s="212"/>
      <c r="BL82" s="212"/>
      <c r="BM82" s="212"/>
      <c r="BN82" s="212"/>
      <c r="BO82" s="212"/>
      <c r="BP82" s="212"/>
      <c r="BQ82" s="212"/>
      <c r="BR82" s="212"/>
      <c r="BS82" s="212"/>
      <c r="BT82" s="212"/>
      <c r="BU82" s="212"/>
      <c r="BV82" s="212"/>
      <c r="BW82" s="212"/>
      <c r="BX82" s="212"/>
      <c r="BY82" s="212"/>
      <c r="BZ82" s="212"/>
      <c r="CA82" s="212"/>
      <c r="CB82" s="212"/>
      <c r="CC82" s="212"/>
      <c r="CD82" s="212"/>
      <c r="CE82" s="212"/>
      <c r="CF82" s="322">
        <f>SUM(E82:CE82)</f>
        <v>0</v>
      </c>
      <c r="CG82" s="213">
        <f>CG80*2</f>
        <v>0</v>
      </c>
      <c r="CH82" s="450" t="str">
        <f>IF(CF82&gt;0,Fringe!I20,IF(CF82=0,"0"))</f>
        <v>0</v>
      </c>
      <c r="CI82" s="214">
        <f t="shared" si="87"/>
        <v>0</v>
      </c>
      <c r="CJ82" s="321">
        <f>CI82*CF82</f>
        <v>0</v>
      </c>
      <c r="CK82" s="276"/>
      <c r="CM82" s="150">
        <f>CJ82</f>
        <v>0</v>
      </c>
      <c r="CN82" s="150"/>
      <c r="CQ82">
        <f>CF82</f>
        <v>0</v>
      </c>
    </row>
    <row r="83" spans="1:95" ht="6" customHeight="1" outlineLevel="1" thickBot="1">
      <c r="A83" s="215"/>
      <c r="B83" s="215"/>
      <c r="C83" s="216"/>
      <c r="D83" s="217"/>
      <c r="E83" s="218"/>
      <c r="F83" s="218"/>
      <c r="G83" s="218"/>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9"/>
      <c r="CG83" s="220"/>
      <c r="CH83" s="221"/>
      <c r="CI83" s="222"/>
      <c r="CJ83" s="223"/>
      <c r="CK83" s="221"/>
      <c r="CL83" s="151"/>
      <c r="CM83" s="151"/>
      <c r="CN83" s="151"/>
      <c r="CO83" s="151"/>
      <c r="CP83" s="151"/>
      <c r="CQ83" s="151"/>
    </row>
    <row r="84" spans="1:95" ht="15" customHeight="1" outlineLevel="1">
      <c r="A84" s="230"/>
      <c r="B84" s="229"/>
      <c r="C84" s="203"/>
      <c r="D84" s="204" t="s">
        <v>45</v>
      </c>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c r="AG84" s="205"/>
      <c r="AH84" s="205"/>
      <c r="AI84" s="205"/>
      <c r="AJ84" s="205"/>
      <c r="AK84" s="205"/>
      <c r="AL84" s="205"/>
      <c r="AM84" s="205"/>
      <c r="AN84" s="205"/>
      <c r="AO84" s="205"/>
      <c r="AP84" s="205"/>
      <c r="AQ84" s="205"/>
      <c r="AR84" s="205"/>
      <c r="AS84" s="205"/>
      <c r="AT84" s="205"/>
      <c r="AU84" s="205"/>
      <c r="AV84" s="205"/>
      <c r="AW84" s="205"/>
      <c r="AX84" s="205"/>
      <c r="AY84" s="205"/>
      <c r="AZ84" s="205"/>
      <c r="BA84" s="205"/>
      <c r="BB84" s="205"/>
      <c r="BC84" s="205"/>
      <c r="BD84" s="205"/>
      <c r="BE84" s="205"/>
      <c r="BF84" s="205"/>
      <c r="BG84" s="205"/>
      <c r="BH84" s="205"/>
      <c r="BI84" s="205"/>
      <c r="BJ84" s="205"/>
      <c r="BK84" s="205"/>
      <c r="BL84" s="205"/>
      <c r="BM84" s="205"/>
      <c r="BN84" s="205"/>
      <c r="BO84" s="205"/>
      <c r="BP84" s="205"/>
      <c r="BQ84" s="205"/>
      <c r="BR84" s="205"/>
      <c r="BS84" s="205"/>
      <c r="BT84" s="205"/>
      <c r="BU84" s="205"/>
      <c r="BV84" s="205"/>
      <c r="BW84" s="205"/>
      <c r="BX84" s="205"/>
      <c r="BY84" s="205"/>
      <c r="BZ84" s="205"/>
      <c r="CA84" s="205"/>
      <c r="CB84" s="205"/>
      <c r="CC84" s="205"/>
      <c r="CD84" s="205"/>
      <c r="CE84" s="205"/>
      <c r="CF84" s="205">
        <f>SUM(E84:CE84)</f>
        <v>0</v>
      </c>
      <c r="CG84" s="206"/>
      <c r="CH84" s="448" t="str">
        <f>IF(CF84&gt;0,Fringe!G20,IF(CF84=0,"0"))</f>
        <v>0</v>
      </c>
      <c r="CI84" s="207">
        <f>SUM(CG84*CH84)+CG84</f>
        <v>0</v>
      </c>
      <c r="CJ84" s="208">
        <f>CI84*CF84</f>
        <v>0</v>
      </c>
      <c r="CK84" s="274"/>
      <c r="CN84" s="150">
        <f>CJ84</f>
        <v>0</v>
      </c>
      <c r="CO84">
        <f>CF84</f>
        <v>0</v>
      </c>
    </row>
    <row r="85" spans="1:95" ht="15" customHeight="1" outlineLevel="1">
      <c r="A85" s="232">
        <f>A84</f>
        <v>0</v>
      </c>
      <c r="B85" s="127"/>
      <c r="C85" s="127"/>
      <c r="D85" s="146" t="s">
        <v>48</v>
      </c>
      <c r="E85" s="149"/>
      <c r="F85" s="149"/>
      <c r="G85" s="149"/>
      <c r="H85" s="149"/>
      <c r="I85" s="149"/>
      <c r="J85" s="149"/>
      <c r="K85" s="149"/>
      <c r="L85" s="149"/>
      <c r="M85" s="149"/>
      <c r="N85" s="149"/>
      <c r="O85" s="149"/>
      <c r="P85" s="149"/>
      <c r="Q85" s="149"/>
      <c r="R85" s="149"/>
      <c r="S85" s="149"/>
      <c r="T85" s="149"/>
      <c r="U85" s="149"/>
      <c r="V85" s="149"/>
      <c r="W85" s="149"/>
      <c r="X85" s="149"/>
      <c r="Y85" s="149"/>
      <c r="Z85" s="149"/>
      <c r="AA85" s="149"/>
      <c r="AB85" s="149"/>
      <c r="AC85" s="149"/>
      <c r="AD85" s="149"/>
      <c r="AE85" s="149"/>
      <c r="AF85" s="149"/>
      <c r="AG85" s="149"/>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c r="BM85" s="149"/>
      <c r="BN85" s="149"/>
      <c r="BO85" s="149"/>
      <c r="BP85" s="149"/>
      <c r="BQ85" s="149"/>
      <c r="BR85" s="149"/>
      <c r="BS85" s="149"/>
      <c r="BT85" s="149"/>
      <c r="BU85" s="149"/>
      <c r="BV85" s="149"/>
      <c r="BW85" s="149"/>
      <c r="BX85" s="149"/>
      <c r="BY85" s="149"/>
      <c r="BZ85" s="149"/>
      <c r="CA85" s="149"/>
      <c r="CB85" s="149"/>
      <c r="CC85" s="149"/>
      <c r="CD85" s="149"/>
      <c r="CE85" s="149"/>
      <c r="CF85" s="149">
        <f>SUM(E85:CE85)</f>
        <v>0</v>
      </c>
      <c r="CG85" s="147">
        <f>CG84*1.5</f>
        <v>0</v>
      </c>
      <c r="CH85" s="449" t="str">
        <f>IF(CF85&gt;0,Fringe!I20,IF(CF85=0,"0"))</f>
        <v>0</v>
      </c>
      <c r="CI85" s="148">
        <f t="shared" ref="CI85:CI86" si="88">SUM(CG85*CH85)+CG85</f>
        <v>0</v>
      </c>
      <c r="CJ85" s="209">
        <f>CI85*CF85</f>
        <v>0</v>
      </c>
      <c r="CK85" s="275"/>
      <c r="CL85" s="150">
        <f>CJ85</f>
        <v>0</v>
      </c>
      <c r="CM85" s="150"/>
      <c r="CN85" s="150"/>
      <c r="CP85">
        <f>CF85</f>
        <v>0</v>
      </c>
    </row>
    <row r="86" spans="1:95" ht="15" customHeight="1" outlineLevel="1" thickBot="1">
      <c r="A86" s="231">
        <f>A84</f>
        <v>0</v>
      </c>
      <c r="B86" s="210"/>
      <c r="C86" s="210"/>
      <c r="D86" s="211" t="s">
        <v>44</v>
      </c>
      <c r="E86" s="212"/>
      <c r="F86" s="212"/>
      <c r="G86" s="212"/>
      <c r="H86" s="212"/>
      <c r="I86" s="212"/>
      <c r="J86" s="212"/>
      <c r="K86" s="212"/>
      <c r="L86" s="212"/>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c r="BI86" s="212"/>
      <c r="BJ86" s="212"/>
      <c r="BK86" s="212"/>
      <c r="BL86" s="212"/>
      <c r="BM86" s="212"/>
      <c r="BN86" s="212"/>
      <c r="BO86" s="212"/>
      <c r="BP86" s="212"/>
      <c r="BQ86" s="212"/>
      <c r="BR86" s="212"/>
      <c r="BS86" s="212"/>
      <c r="BT86" s="212"/>
      <c r="BU86" s="212"/>
      <c r="BV86" s="212"/>
      <c r="BW86" s="212"/>
      <c r="BX86" s="212"/>
      <c r="BY86" s="212"/>
      <c r="BZ86" s="212"/>
      <c r="CA86" s="212"/>
      <c r="CB86" s="212"/>
      <c r="CC86" s="212"/>
      <c r="CD86" s="212"/>
      <c r="CE86" s="212"/>
      <c r="CF86" s="322">
        <f>SUM(E86:CE86)</f>
        <v>0</v>
      </c>
      <c r="CG86" s="213">
        <f>CG84*2</f>
        <v>0</v>
      </c>
      <c r="CH86" s="450" t="str">
        <f>IF(CF86&gt;0,Fringe!I20,IF(CF86=0,"0"))</f>
        <v>0</v>
      </c>
      <c r="CI86" s="214">
        <f t="shared" si="88"/>
        <v>0</v>
      </c>
      <c r="CJ86" s="321">
        <f>CI86*CF86</f>
        <v>0</v>
      </c>
      <c r="CK86" s="276"/>
      <c r="CM86" s="150">
        <f>CJ86</f>
        <v>0</v>
      </c>
      <c r="CN86" s="150"/>
      <c r="CQ86">
        <f>CF86</f>
        <v>0</v>
      </c>
    </row>
    <row r="87" spans="1:95" ht="6" customHeight="1" outlineLevel="1" thickBot="1">
      <c r="A87" s="215"/>
      <c r="B87" s="215"/>
      <c r="C87" s="216"/>
      <c r="D87" s="217"/>
      <c r="E87" s="218"/>
      <c r="F87" s="218"/>
      <c r="G87" s="218"/>
      <c r="H87" s="218"/>
      <c r="I87" s="218"/>
      <c r="J87" s="218"/>
      <c r="K87" s="218"/>
      <c r="L87" s="218"/>
      <c r="M87" s="218"/>
      <c r="N87" s="218"/>
      <c r="O87" s="218"/>
      <c r="P87" s="218"/>
      <c r="Q87" s="218"/>
      <c r="R87" s="218"/>
      <c r="S87" s="218"/>
      <c r="T87" s="218"/>
      <c r="U87" s="218"/>
      <c r="V87" s="218"/>
      <c r="W87" s="218"/>
      <c r="X87" s="218"/>
      <c r="Y87" s="218"/>
      <c r="Z87" s="218"/>
      <c r="AA87" s="218"/>
      <c r="AB87" s="218"/>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9"/>
      <c r="CG87" s="220"/>
      <c r="CH87" s="221"/>
      <c r="CI87" s="222"/>
      <c r="CJ87" s="223"/>
      <c r="CK87" s="221"/>
      <c r="CL87" s="151"/>
      <c r="CM87" s="151"/>
      <c r="CN87" s="151"/>
      <c r="CO87" s="151"/>
      <c r="CP87" s="151"/>
      <c r="CQ87" s="151"/>
    </row>
    <row r="88" spans="1:95" ht="15" customHeight="1" outlineLevel="1">
      <c r="A88" s="230"/>
      <c r="B88" s="229"/>
      <c r="C88" s="203"/>
      <c r="D88" s="204" t="s">
        <v>45</v>
      </c>
      <c r="E88" s="205"/>
      <c r="F88" s="205"/>
      <c r="G88" s="205"/>
      <c r="H88" s="205"/>
      <c r="I88" s="205"/>
      <c r="J88" s="205"/>
      <c r="K88" s="205"/>
      <c r="L88" s="205"/>
      <c r="M88" s="205"/>
      <c r="N88" s="205"/>
      <c r="O88" s="205"/>
      <c r="P88" s="205"/>
      <c r="Q88" s="205"/>
      <c r="R88" s="205"/>
      <c r="S88" s="205"/>
      <c r="T88" s="205"/>
      <c r="U88" s="205"/>
      <c r="V88" s="205"/>
      <c r="W88" s="205"/>
      <c r="X88" s="205"/>
      <c r="Y88" s="205"/>
      <c r="Z88" s="205"/>
      <c r="AA88" s="205"/>
      <c r="AB88" s="205"/>
      <c r="AC88" s="205"/>
      <c r="AD88" s="205"/>
      <c r="AE88" s="205"/>
      <c r="AF88" s="205"/>
      <c r="AG88" s="205"/>
      <c r="AH88" s="205"/>
      <c r="AI88" s="205"/>
      <c r="AJ88" s="205"/>
      <c r="AK88" s="205"/>
      <c r="AL88" s="205"/>
      <c r="AM88" s="205"/>
      <c r="AN88" s="205"/>
      <c r="AO88" s="205"/>
      <c r="AP88" s="205"/>
      <c r="AQ88" s="205"/>
      <c r="AR88" s="205"/>
      <c r="AS88" s="205"/>
      <c r="AT88" s="205"/>
      <c r="AU88" s="205"/>
      <c r="AV88" s="205"/>
      <c r="AW88" s="205"/>
      <c r="AX88" s="205"/>
      <c r="AY88" s="205"/>
      <c r="AZ88" s="205"/>
      <c r="BA88" s="205"/>
      <c r="BB88" s="205"/>
      <c r="BC88" s="205"/>
      <c r="BD88" s="205"/>
      <c r="BE88" s="205"/>
      <c r="BF88" s="205"/>
      <c r="BG88" s="205"/>
      <c r="BH88" s="205"/>
      <c r="BI88" s="205"/>
      <c r="BJ88" s="205"/>
      <c r="BK88" s="205"/>
      <c r="BL88" s="205"/>
      <c r="BM88" s="205"/>
      <c r="BN88" s="205"/>
      <c r="BO88" s="205"/>
      <c r="BP88" s="205"/>
      <c r="BQ88" s="205"/>
      <c r="BR88" s="205"/>
      <c r="BS88" s="205"/>
      <c r="BT88" s="205"/>
      <c r="BU88" s="205"/>
      <c r="BV88" s="205"/>
      <c r="BW88" s="205"/>
      <c r="BX88" s="205"/>
      <c r="BY88" s="205"/>
      <c r="BZ88" s="205"/>
      <c r="CA88" s="205"/>
      <c r="CB88" s="205"/>
      <c r="CC88" s="205"/>
      <c r="CD88" s="205"/>
      <c r="CE88" s="205"/>
      <c r="CF88" s="205">
        <f>SUM(E88:CE88)</f>
        <v>0</v>
      </c>
      <c r="CG88" s="206"/>
      <c r="CH88" s="448" t="str">
        <f>IF(CF88&gt;0,Fringe!G20,IF(CF88=0,"0"))</f>
        <v>0</v>
      </c>
      <c r="CI88" s="207">
        <f>SUM(CG88*CH88)+CG88</f>
        <v>0</v>
      </c>
      <c r="CJ88" s="208">
        <f>CI88*CF88</f>
        <v>0</v>
      </c>
      <c r="CK88" s="274"/>
      <c r="CN88" s="150">
        <f>CJ88</f>
        <v>0</v>
      </c>
      <c r="CO88">
        <f>CF88</f>
        <v>0</v>
      </c>
    </row>
    <row r="89" spans="1:95" ht="15" customHeight="1" outlineLevel="1">
      <c r="A89" s="232">
        <f>A88</f>
        <v>0</v>
      </c>
      <c r="B89" s="127"/>
      <c r="C89" s="127"/>
      <c r="D89" s="146" t="s">
        <v>48</v>
      </c>
      <c r="E89" s="149"/>
      <c r="F89" s="149"/>
      <c r="G89" s="149"/>
      <c r="H89" s="149"/>
      <c r="I89" s="149"/>
      <c r="J89" s="149"/>
      <c r="K89" s="149"/>
      <c r="L89" s="149"/>
      <c r="M89" s="149"/>
      <c r="N89" s="149"/>
      <c r="O89" s="149"/>
      <c r="P89" s="149"/>
      <c r="Q89" s="149"/>
      <c r="R89" s="149"/>
      <c r="S89" s="149"/>
      <c r="T89" s="149"/>
      <c r="U89" s="149"/>
      <c r="V89" s="149"/>
      <c r="W89" s="149"/>
      <c r="X89" s="149"/>
      <c r="Y89" s="149"/>
      <c r="Z89" s="149"/>
      <c r="AA89" s="149"/>
      <c r="AB89" s="149"/>
      <c r="AC89" s="149"/>
      <c r="AD89" s="149"/>
      <c r="AE89" s="149"/>
      <c r="AF89" s="149"/>
      <c r="AG89" s="149"/>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c r="BM89" s="149"/>
      <c r="BN89" s="149"/>
      <c r="BO89" s="149"/>
      <c r="BP89" s="149"/>
      <c r="BQ89" s="149"/>
      <c r="BR89" s="149"/>
      <c r="BS89" s="149"/>
      <c r="BT89" s="149"/>
      <c r="BU89" s="149"/>
      <c r="BV89" s="149"/>
      <c r="BW89" s="149"/>
      <c r="BX89" s="149"/>
      <c r="BY89" s="149"/>
      <c r="BZ89" s="149"/>
      <c r="CA89" s="149"/>
      <c r="CB89" s="149"/>
      <c r="CC89" s="149"/>
      <c r="CD89" s="149"/>
      <c r="CE89" s="149"/>
      <c r="CF89" s="149">
        <f>SUM(E89:CE89)</f>
        <v>0</v>
      </c>
      <c r="CG89" s="147">
        <f>CG88*1.5</f>
        <v>0</v>
      </c>
      <c r="CH89" s="449" t="str">
        <f>IF(CF89&gt;0,Fringe!I20,IF(CF89=0,"0"))</f>
        <v>0</v>
      </c>
      <c r="CI89" s="148">
        <f t="shared" ref="CI89:CI90" si="89">SUM(CG89*CH89)+CG89</f>
        <v>0</v>
      </c>
      <c r="CJ89" s="209">
        <f>CI89*CF89</f>
        <v>0</v>
      </c>
      <c r="CK89" s="275"/>
      <c r="CL89" s="150">
        <f>CJ89</f>
        <v>0</v>
      </c>
      <c r="CM89" s="150"/>
      <c r="CN89" s="150"/>
      <c r="CP89">
        <f>CF89</f>
        <v>0</v>
      </c>
    </row>
    <row r="90" spans="1:95" ht="15" customHeight="1" outlineLevel="1" thickBot="1">
      <c r="A90" s="231">
        <f>A88</f>
        <v>0</v>
      </c>
      <c r="B90" s="210"/>
      <c r="C90" s="210"/>
      <c r="D90" s="211" t="s">
        <v>44</v>
      </c>
      <c r="E90" s="212"/>
      <c r="F90" s="212"/>
      <c r="G90" s="212"/>
      <c r="H90" s="212"/>
      <c r="I90" s="212"/>
      <c r="J90" s="212"/>
      <c r="K90" s="212"/>
      <c r="L90" s="212"/>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c r="BI90" s="212"/>
      <c r="BJ90" s="212"/>
      <c r="BK90" s="212"/>
      <c r="BL90" s="212"/>
      <c r="BM90" s="212"/>
      <c r="BN90" s="212"/>
      <c r="BO90" s="212"/>
      <c r="BP90" s="212"/>
      <c r="BQ90" s="212"/>
      <c r="BR90" s="212"/>
      <c r="BS90" s="212"/>
      <c r="BT90" s="212"/>
      <c r="BU90" s="212"/>
      <c r="BV90" s="212"/>
      <c r="BW90" s="212"/>
      <c r="BX90" s="212"/>
      <c r="BY90" s="212"/>
      <c r="BZ90" s="212"/>
      <c r="CA90" s="212"/>
      <c r="CB90" s="212"/>
      <c r="CC90" s="212"/>
      <c r="CD90" s="212"/>
      <c r="CE90" s="212"/>
      <c r="CF90" s="322">
        <f>SUM(E90:CE90)</f>
        <v>0</v>
      </c>
      <c r="CG90" s="213">
        <f>CG88*2</f>
        <v>0</v>
      </c>
      <c r="CH90" s="450" t="str">
        <f>IF(CF90&gt;0,Fringe!I20,IF(CF90=0,"0"))</f>
        <v>0</v>
      </c>
      <c r="CI90" s="214">
        <f t="shared" si="89"/>
        <v>0</v>
      </c>
      <c r="CJ90" s="321">
        <f>CI90*CF90</f>
        <v>0</v>
      </c>
      <c r="CK90" s="276"/>
      <c r="CM90" s="150">
        <f>CJ90</f>
        <v>0</v>
      </c>
      <c r="CN90" s="150"/>
      <c r="CQ90">
        <f>CF90</f>
        <v>0</v>
      </c>
    </row>
    <row r="91" spans="1:95" ht="6" customHeight="1" outlineLevel="1" thickBot="1">
      <c r="A91" s="215"/>
      <c r="B91" s="215"/>
      <c r="C91" s="216"/>
      <c r="D91" s="217"/>
      <c r="E91" s="218"/>
      <c r="F91" s="218"/>
      <c r="G91" s="218"/>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9"/>
      <c r="CG91" s="220"/>
      <c r="CH91" s="221"/>
      <c r="CI91" s="222"/>
      <c r="CJ91" s="223"/>
      <c r="CK91" s="221"/>
      <c r="CL91" s="151"/>
      <c r="CM91" s="151"/>
      <c r="CN91" s="151"/>
      <c r="CO91" s="151"/>
      <c r="CP91" s="151"/>
      <c r="CQ91" s="151"/>
    </row>
    <row r="92" spans="1:95" ht="15" customHeight="1" outlineLevel="1">
      <c r="A92" s="230"/>
      <c r="B92" s="229"/>
      <c r="C92" s="203"/>
      <c r="D92" s="204" t="s">
        <v>45</v>
      </c>
      <c r="E92" s="205"/>
      <c r="F92" s="205"/>
      <c r="G92" s="205"/>
      <c r="H92" s="205"/>
      <c r="I92" s="205"/>
      <c r="J92" s="205"/>
      <c r="K92" s="205"/>
      <c r="L92" s="205"/>
      <c r="M92" s="205"/>
      <c r="N92" s="205"/>
      <c r="O92" s="205"/>
      <c r="P92" s="205"/>
      <c r="Q92" s="205"/>
      <c r="R92" s="205"/>
      <c r="S92" s="205"/>
      <c r="T92" s="205"/>
      <c r="U92" s="205"/>
      <c r="V92" s="205"/>
      <c r="W92" s="205"/>
      <c r="X92" s="205"/>
      <c r="Y92" s="205"/>
      <c r="Z92" s="205"/>
      <c r="AA92" s="205"/>
      <c r="AB92" s="205"/>
      <c r="AC92" s="205"/>
      <c r="AD92" s="205"/>
      <c r="AE92" s="205"/>
      <c r="AF92" s="205"/>
      <c r="AG92" s="205"/>
      <c r="AH92" s="205"/>
      <c r="AI92" s="205"/>
      <c r="AJ92" s="205"/>
      <c r="AK92" s="205"/>
      <c r="AL92" s="205"/>
      <c r="AM92" s="205"/>
      <c r="AN92" s="205"/>
      <c r="AO92" s="205"/>
      <c r="AP92" s="205"/>
      <c r="AQ92" s="205"/>
      <c r="AR92" s="205"/>
      <c r="AS92" s="205"/>
      <c r="AT92" s="205"/>
      <c r="AU92" s="205"/>
      <c r="AV92" s="205"/>
      <c r="AW92" s="205"/>
      <c r="AX92" s="205"/>
      <c r="AY92" s="205"/>
      <c r="AZ92" s="205"/>
      <c r="BA92" s="205"/>
      <c r="BB92" s="205"/>
      <c r="BC92" s="205"/>
      <c r="BD92" s="205"/>
      <c r="BE92" s="205"/>
      <c r="BF92" s="205"/>
      <c r="BG92" s="205"/>
      <c r="BH92" s="205"/>
      <c r="BI92" s="205"/>
      <c r="BJ92" s="205"/>
      <c r="BK92" s="205"/>
      <c r="BL92" s="205"/>
      <c r="BM92" s="205"/>
      <c r="BN92" s="205"/>
      <c r="BO92" s="205"/>
      <c r="BP92" s="205"/>
      <c r="BQ92" s="205"/>
      <c r="BR92" s="205"/>
      <c r="BS92" s="205"/>
      <c r="BT92" s="205"/>
      <c r="BU92" s="205"/>
      <c r="BV92" s="205"/>
      <c r="BW92" s="205"/>
      <c r="BX92" s="205"/>
      <c r="BY92" s="205"/>
      <c r="BZ92" s="205"/>
      <c r="CA92" s="205"/>
      <c r="CB92" s="205"/>
      <c r="CC92" s="205"/>
      <c r="CD92" s="205"/>
      <c r="CE92" s="205"/>
      <c r="CF92" s="205">
        <f>SUM(E92:CE92)</f>
        <v>0</v>
      </c>
      <c r="CG92" s="206"/>
      <c r="CH92" s="448" t="str">
        <f>IF(CF92&gt;0,Fringe!G20,IF(CF92=0,"0"))</f>
        <v>0</v>
      </c>
      <c r="CI92" s="207">
        <f>SUM(CG92*CH92)+CG92</f>
        <v>0</v>
      </c>
      <c r="CJ92" s="208">
        <f>CI92*CF92</f>
        <v>0</v>
      </c>
      <c r="CK92" s="274"/>
      <c r="CN92" s="150">
        <f>CJ92</f>
        <v>0</v>
      </c>
      <c r="CO92">
        <f>CF92</f>
        <v>0</v>
      </c>
    </row>
    <row r="93" spans="1:95" ht="15" customHeight="1" outlineLevel="1">
      <c r="A93" s="232">
        <f>A92</f>
        <v>0</v>
      </c>
      <c r="B93" s="127"/>
      <c r="C93" s="127"/>
      <c r="D93" s="146" t="s">
        <v>43</v>
      </c>
      <c r="E93" s="149"/>
      <c r="F93" s="149"/>
      <c r="G93" s="149"/>
      <c r="H93" s="149"/>
      <c r="I93" s="149"/>
      <c r="J93" s="149"/>
      <c r="K93" s="149"/>
      <c r="L93" s="149"/>
      <c r="M93" s="149"/>
      <c r="N93" s="149"/>
      <c r="O93" s="149"/>
      <c r="P93" s="149"/>
      <c r="Q93" s="149"/>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c r="BM93" s="149"/>
      <c r="BN93" s="149"/>
      <c r="BO93" s="149"/>
      <c r="BP93" s="149"/>
      <c r="BQ93" s="149"/>
      <c r="BR93" s="149"/>
      <c r="BS93" s="149"/>
      <c r="BT93" s="149"/>
      <c r="BU93" s="149"/>
      <c r="BV93" s="149"/>
      <c r="BW93" s="149"/>
      <c r="BX93" s="149"/>
      <c r="BY93" s="149"/>
      <c r="BZ93" s="149"/>
      <c r="CA93" s="149"/>
      <c r="CB93" s="149"/>
      <c r="CC93" s="149"/>
      <c r="CD93" s="149"/>
      <c r="CE93" s="149"/>
      <c r="CF93" s="149">
        <f>SUM(E93:CE93)</f>
        <v>0</v>
      </c>
      <c r="CG93" s="147">
        <f>CG92*1.5</f>
        <v>0</v>
      </c>
      <c r="CH93" s="449" t="str">
        <f>IF(CF93&gt;0,Fringe!I20,IF(CF93=0,"0"))</f>
        <v>0</v>
      </c>
      <c r="CI93" s="148">
        <f t="shared" ref="CI93:CI94" si="90">SUM(CG93*CH93)+CG93</f>
        <v>0</v>
      </c>
      <c r="CJ93" s="209">
        <f>CI93*CF93</f>
        <v>0</v>
      </c>
      <c r="CK93" s="275"/>
      <c r="CL93" s="150">
        <f>CJ93</f>
        <v>0</v>
      </c>
      <c r="CM93" s="150"/>
      <c r="CN93" s="150"/>
      <c r="CP93">
        <f>CF93</f>
        <v>0</v>
      </c>
    </row>
    <row r="94" spans="1:95" ht="15" customHeight="1" outlineLevel="1" thickBot="1">
      <c r="A94" s="231">
        <f>A92</f>
        <v>0</v>
      </c>
      <c r="B94" s="210"/>
      <c r="C94" s="210"/>
      <c r="D94" s="211" t="s">
        <v>44</v>
      </c>
      <c r="E94" s="212"/>
      <c r="F94" s="212"/>
      <c r="G94" s="212"/>
      <c r="H94" s="212"/>
      <c r="I94" s="212"/>
      <c r="J94" s="212"/>
      <c r="K94" s="212"/>
      <c r="L94" s="212"/>
      <c r="M94" s="212"/>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c r="BI94" s="212"/>
      <c r="BJ94" s="212"/>
      <c r="BK94" s="212"/>
      <c r="BL94" s="212"/>
      <c r="BM94" s="212"/>
      <c r="BN94" s="212"/>
      <c r="BO94" s="212"/>
      <c r="BP94" s="212"/>
      <c r="BQ94" s="212"/>
      <c r="BR94" s="212"/>
      <c r="BS94" s="212"/>
      <c r="BT94" s="212"/>
      <c r="BU94" s="212"/>
      <c r="BV94" s="212"/>
      <c r="BW94" s="212"/>
      <c r="BX94" s="212"/>
      <c r="BY94" s="212"/>
      <c r="BZ94" s="212"/>
      <c r="CA94" s="212"/>
      <c r="CB94" s="212"/>
      <c r="CC94" s="212"/>
      <c r="CD94" s="212"/>
      <c r="CE94" s="212"/>
      <c r="CF94" s="322">
        <v>0</v>
      </c>
      <c r="CG94" s="213">
        <f>CG92*2</f>
        <v>0</v>
      </c>
      <c r="CH94" s="450" t="str">
        <f>IF(CF94&gt;0,Fringe!I20,IF(CF94=0,"0"))</f>
        <v>0</v>
      </c>
      <c r="CI94" s="214">
        <f t="shared" si="90"/>
        <v>0</v>
      </c>
      <c r="CJ94" s="321">
        <f>CI94*CF94</f>
        <v>0</v>
      </c>
      <c r="CK94" s="276"/>
      <c r="CM94" s="150">
        <f>CJ94</f>
        <v>0</v>
      </c>
      <c r="CN94" s="150"/>
      <c r="CQ94">
        <f>CF94</f>
        <v>0</v>
      </c>
    </row>
    <row r="95" spans="1:95" ht="6" customHeight="1" outlineLevel="1" thickBot="1">
      <c r="A95" s="215"/>
      <c r="B95" s="215"/>
      <c r="C95" s="216"/>
      <c r="D95" s="217"/>
      <c r="E95" s="218"/>
      <c r="F95" s="218"/>
      <c r="G95" s="218"/>
      <c r="H95" s="218"/>
      <c r="I95" s="218"/>
      <c r="J95" s="218"/>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9"/>
      <c r="CG95" s="220"/>
      <c r="CH95" s="221"/>
      <c r="CI95" s="222"/>
      <c r="CJ95" s="223"/>
      <c r="CK95" s="221"/>
      <c r="CL95" s="151"/>
      <c r="CM95" s="151"/>
      <c r="CN95" s="151"/>
      <c r="CO95" s="151"/>
      <c r="CP95" s="151"/>
      <c r="CQ95" s="151"/>
    </row>
    <row r="96" spans="1:95" ht="15" customHeight="1" outlineLevel="1">
      <c r="A96" s="230"/>
      <c r="B96" s="229"/>
      <c r="C96" s="203"/>
      <c r="D96" s="204" t="s">
        <v>45</v>
      </c>
      <c r="E96" s="205"/>
      <c r="F96" s="205"/>
      <c r="G96" s="205"/>
      <c r="H96" s="205"/>
      <c r="I96" s="205"/>
      <c r="J96" s="205"/>
      <c r="K96" s="205"/>
      <c r="L96" s="205"/>
      <c r="M96" s="205"/>
      <c r="N96" s="205"/>
      <c r="O96" s="205"/>
      <c r="P96" s="205"/>
      <c r="Q96" s="205"/>
      <c r="R96" s="205"/>
      <c r="S96" s="205"/>
      <c r="T96" s="205"/>
      <c r="U96" s="205"/>
      <c r="V96" s="205"/>
      <c r="W96" s="205"/>
      <c r="X96" s="205"/>
      <c r="Y96" s="205"/>
      <c r="Z96" s="205"/>
      <c r="AA96" s="205"/>
      <c r="AB96" s="205"/>
      <c r="AC96" s="205"/>
      <c r="AD96" s="205"/>
      <c r="AE96" s="205"/>
      <c r="AF96" s="205"/>
      <c r="AG96" s="205"/>
      <c r="AH96" s="205"/>
      <c r="AI96" s="205"/>
      <c r="AJ96" s="205"/>
      <c r="AK96" s="205"/>
      <c r="AL96" s="205"/>
      <c r="AM96" s="205"/>
      <c r="AN96" s="205"/>
      <c r="AO96" s="205"/>
      <c r="AP96" s="205"/>
      <c r="AQ96" s="205"/>
      <c r="AR96" s="205"/>
      <c r="AS96" s="205"/>
      <c r="AT96" s="205"/>
      <c r="AU96" s="205"/>
      <c r="AV96" s="205"/>
      <c r="AW96" s="205"/>
      <c r="AX96" s="205"/>
      <c r="AY96" s="205"/>
      <c r="AZ96" s="205"/>
      <c r="BA96" s="205"/>
      <c r="BB96" s="205"/>
      <c r="BC96" s="205"/>
      <c r="BD96" s="205"/>
      <c r="BE96" s="205"/>
      <c r="BF96" s="205"/>
      <c r="BG96" s="205"/>
      <c r="BH96" s="205"/>
      <c r="BI96" s="205"/>
      <c r="BJ96" s="205"/>
      <c r="BK96" s="205"/>
      <c r="BL96" s="205"/>
      <c r="BM96" s="205"/>
      <c r="BN96" s="205"/>
      <c r="BO96" s="205"/>
      <c r="BP96" s="205"/>
      <c r="BQ96" s="205"/>
      <c r="BR96" s="205"/>
      <c r="BS96" s="205"/>
      <c r="BT96" s="205"/>
      <c r="BU96" s="205"/>
      <c r="BV96" s="205"/>
      <c r="BW96" s="205"/>
      <c r="BX96" s="205"/>
      <c r="BY96" s="205"/>
      <c r="BZ96" s="205"/>
      <c r="CA96" s="205"/>
      <c r="CB96" s="205"/>
      <c r="CC96" s="205"/>
      <c r="CD96" s="205"/>
      <c r="CE96" s="205"/>
      <c r="CF96" s="205">
        <f>SUM(E96:CE96)</f>
        <v>0</v>
      </c>
      <c r="CG96" s="206"/>
      <c r="CH96" s="448" t="str">
        <f>IF(CF96&gt;0,Fringe!G20,IF(CF96=0,"0"))</f>
        <v>0</v>
      </c>
      <c r="CI96" s="207">
        <f>SUM(CG96*CH96)+CG96</f>
        <v>0</v>
      </c>
      <c r="CJ96" s="208">
        <f>CI96*CF96</f>
        <v>0</v>
      </c>
      <c r="CK96" s="274"/>
      <c r="CN96" s="150">
        <f>CJ96</f>
        <v>0</v>
      </c>
      <c r="CO96">
        <f>CF96</f>
        <v>0</v>
      </c>
    </row>
    <row r="97" spans="1:95" ht="15" customHeight="1" outlineLevel="1">
      <c r="A97" s="232">
        <f>A96</f>
        <v>0</v>
      </c>
      <c r="B97" s="127"/>
      <c r="C97" s="127"/>
      <c r="D97" s="146" t="s">
        <v>48</v>
      </c>
      <c r="E97" s="149"/>
      <c r="F97" s="149"/>
      <c r="G97" s="149"/>
      <c r="H97" s="149"/>
      <c r="I97" s="149"/>
      <c r="J97" s="149"/>
      <c r="K97" s="149"/>
      <c r="L97" s="149"/>
      <c r="M97" s="149"/>
      <c r="N97" s="149"/>
      <c r="O97" s="149"/>
      <c r="P97" s="149"/>
      <c r="Q97" s="149"/>
      <c r="R97" s="149"/>
      <c r="S97" s="149"/>
      <c r="T97" s="149"/>
      <c r="U97" s="149"/>
      <c r="V97" s="149"/>
      <c r="W97" s="149"/>
      <c r="X97" s="149"/>
      <c r="Y97" s="149"/>
      <c r="Z97" s="149"/>
      <c r="AA97" s="149"/>
      <c r="AB97" s="149"/>
      <c r="AC97" s="149"/>
      <c r="AD97" s="149"/>
      <c r="AE97" s="149"/>
      <c r="AF97" s="149"/>
      <c r="AG97" s="149"/>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49"/>
      <c r="BR97" s="149"/>
      <c r="BS97" s="149"/>
      <c r="BT97" s="149"/>
      <c r="BU97" s="149"/>
      <c r="BV97" s="149"/>
      <c r="BW97" s="149"/>
      <c r="BX97" s="149"/>
      <c r="BY97" s="149"/>
      <c r="BZ97" s="149"/>
      <c r="CA97" s="149"/>
      <c r="CB97" s="149"/>
      <c r="CC97" s="149"/>
      <c r="CD97" s="149"/>
      <c r="CE97" s="149"/>
      <c r="CF97" s="149">
        <f>SUM(E97:CE97)</f>
        <v>0</v>
      </c>
      <c r="CG97" s="147">
        <f>CG96*1.5</f>
        <v>0</v>
      </c>
      <c r="CH97" s="449" t="str">
        <f>IF(CF97&gt;0,Fringe!I20,IF(CF97=0,"0"))</f>
        <v>0</v>
      </c>
      <c r="CI97" s="148">
        <f t="shared" ref="CI97:CI98" si="91">SUM(CG97*CH97)+CG97</f>
        <v>0</v>
      </c>
      <c r="CJ97" s="209">
        <f>CI97*CF97</f>
        <v>0</v>
      </c>
      <c r="CK97" s="275"/>
      <c r="CL97" s="150">
        <f>CJ97</f>
        <v>0</v>
      </c>
      <c r="CM97" s="150"/>
      <c r="CN97" s="150"/>
      <c r="CP97">
        <f>CF97</f>
        <v>0</v>
      </c>
    </row>
    <row r="98" spans="1:95" ht="15" customHeight="1" outlineLevel="1" thickBot="1">
      <c r="A98" s="231">
        <f>A96</f>
        <v>0</v>
      </c>
      <c r="B98" s="210"/>
      <c r="C98" s="210"/>
      <c r="D98" s="211" t="s">
        <v>44</v>
      </c>
      <c r="E98" s="212"/>
      <c r="F98" s="212"/>
      <c r="G98" s="212"/>
      <c r="H98" s="212"/>
      <c r="I98" s="212"/>
      <c r="J98" s="212"/>
      <c r="K98" s="212"/>
      <c r="L98" s="212"/>
      <c r="M98" s="212"/>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c r="BI98" s="212"/>
      <c r="BJ98" s="212"/>
      <c r="BK98" s="212"/>
      <c r="BL98" s="212"/>
      <c r="BM98" s="212"/>
      <c r="BN98" s="212"/>
      <c r="BO98" s="212"/>
      <c r="BP98" s="212"/>
      <c r="BQ98" s="212"/>
      <c r="BR98" s="212"/>
      <c r="BS98" s="212"/>
      <c r="BT98" s="212"/>
      <c r="BU98" s="212"/>
      <c r="BV98" s="212"/>
      <c r="BW98" s="212"/>
      <c r="BX98" s="212"/>
      <c r="BY98" s="212"/>
      <c r="BZ98" s="212"/>
      <c r="CA98" s="212"/>
      <c r="CB98" s="212"/>
      <c r="CC98" s="212"/>
      <c r="CD98" s="212"/>
      <c r="CE98" s="212"/>
      <c r="CF98" s="322">
        <f>SUM(E98:CE98)</f>
        <v>0</v>
      </c>
      <c r="CG98" s="213">
        <f>CG96*2</f>
        <v>0</v>
      </c>
      <c r="CH98" s="450" t="str">
        <f>IF(CF98&gt;0,Fringe!I20,IF(CF98=0,"0"))</f>
        <v>0</v>
      </c>
      <c r="CI98" s="214">
        <f t="shared" si="91"/>
        <v>0</v>
      </c>
      <c r="CJ98" s="321">
        <f>CI98*CF98</f>
        <v>0</v>
      </c>
      <c r="CK98" s="276"/>
      <c r="CM98" s="150">
        <f>CJ98</f>
        <v>0</v>
      </c>
      <c r="CN98" s="150"/>
      <c r="CQ98">
        <f>CF98</f>
        <v>0</v>
      </c>
    </row>
    <row r="99" spans="1:95" ht="6" customHeight="1" outlineLevel="1" thickBot="1">
      <c r="A99" s="215"/>
      <c r="B99" s="215"/>
      <c r="C99" s="216"/>
      <c r="D99" s="217"/>
      <c r="E99" s="218"/>
      <c r="F99" s="218"/>
      <c r="G99" s="218"/>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9"/>
      <c r="CG99" s="220"/>
      <c r="CH99" s="221"/>
      <c r="CI99" s="222"/>
      <c r="CJ99" s="223"/>
      <c r="CK99" s="221"/>
      <c r="CL99" s="151"/>
      <c r="CM99" s="151"/>
      <c r="CN99" s="151"/>
      <c r="CO99" s="151"/>
      <c r="CP99" s="151"/>
      <c r="CQ99" s="151"/>
    </row>
    <row r="100" spans="1:95" ht="15" customHeight="1" outlineLevel="1">
      <c r="A100" s="230"/>
      <c r="B100" s="229"/>
      <c r="C100" s="203"/>
      <c r="D100" s="204" t="s">
        <v>45</v>
      </c>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205"/>
      <c r="AG100" s="205"/>
      <c r="AH100" s="205"/>
      <c r="AI100" s="205"/>
      <c r="AJ100" s="205"/>
      <c r="AK100" s="205"/>
      <c r="AL100" s="205"/>
      <c r="AM100" s="205"/>
      <c r="AN100" s="205"/>
      <c r="AO100" s="205"/>
      <c r="AP100" s="205"/>
      <c r="AQ100" s="205"/>
      <c r="AR100" s="205"/>
      <c r="AS100" s="205"/>
      <c r="AT100" s="205"/>
      <c r="AU100" s="205"/>
      <c r="AV100" s="205"/>
      <c r="AW100" s="205"/>
      <c r="AX100" s="205"/>
      <c r="AY100" s="205"/>
      <c r="AZ100" s="205"/>
      <c r="BA100" s="205"/>
      <c r="BB100" s="205"/>
      <c r="BC100" s="205"/>
      <c r="BD100" s="205"/>
      <c r="BE100" s="205"/>
      <c r="BF100" s="205"/>
      <c r="BG100" s="205"/>
      <c r="BH100" s="205"/>
      <c r="BI100" s="205"/>
      <c r="BJ100" s="205"/>
      <c r="BK100" s="205"/>
      <c r="BL100" s="205"/>
      <c r="BM100" s="205"/>
      <c r="BN100" s="205"/>
      <c r="BO100" s="205"/>
      <c r="BP100" s="205"/>
      <c r="BQ100" s="205"/>
      <c r="BR100" s="205"/>
      <c r="BS100" s="205"/>
      <c r="BT100" s="205"/>
      <c r="BU100" s="205"/>
      <c r="BV100" s="205"/>
      <c r="BW100" s="205"/>
      <c r="BX100" s="205"/>
      <c r="BY100" s="205"/>
      <c r="BZ100" s="205"/>
      <c r="CA100" s="205"/>
      <c r="CB100" s="205"/>
      <c r="CC100" s="205"/>
      <c r="CD100" s="205"/>
      <c r="CE100" s="205"/>
      <c r="CF100" s="205">
        <f>SUM(E100:CE100)</f>
        <v>0</v>
      </c>
      <c r="CG100" s="206"/>
      <c r="CH100" s="448" t="str">
        <f>IF(CF100&gt;0,Fringe!G20,IF(CF100=0,"0"))</f>
        <v>0</v>
      </c>
      <c r="CI100" s="207">
        <f>SUM(CG100*CH100)+CG100</f>
        <v>0</v>
      </c>
      <c r="CJ100" s="208">
        <f>CI100*CF100</f>
        <v>0</v>
      </c>
      <c r="CK100" s="274"/>
      <c r="CN100" s="150">
        <f>CJ100</f>
        <v>0</v>
      </c>
      <c r="CO100">
        <f>CF100</f>
        <v>0</v>
      </c>
    </row>
    <row r="101" spans="1:95" ht="15" customHeight="1" outlineLevel="1">
      <c r="A101" s="232">
        <f>A100</f>
        <v>0</v>
      </c>
      <c r="B101" s="127"/>
      <c r="C101" s="127"/>
      <c r="D101" s="146" t="s">
        <v>48</v>
      </c>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c r="AA101" s="149"/>
      <c r="AB101" s="149"/>
      <c r="AC101" s="149"/>
      <c r="AD101" s="149"/>
      <c r="AE101" s="149"/>
      <c r="AF101" s="149"/>
      <c r="AG101" s="149"/>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c r="BM101" s="149"/>
      <c r="BN101" s="149"/>
      <c r="BO101" s="149"/>
      <c r="BP101" s="149"/>
      <c r="BQ101" s="149"/>
      <c r="BR101" s="149"/>
      <c r="BS101" s="149"/>
      <c r="BT101" s="149"/>
      <c r="BU101" s="149"/>
      <c r="BV101" s="149"/>
      <c r="BW101" s="149"/>
      <c r="BX101" s="149"/>
      <c r="BY101" s="149"/>
      <c r="BZ101" s="149"/>
      <c r="CA101" s="149"/>
      <c r="CB101" s="149"/>
      <c r="CC101" s="149"/>
      <c r="CD101" s="149"/>
      <c r="CE101" s="149"/>
      <c r="CF101" s="149">
        <f>SUM(E101:CE101)</f>
        <v>0</v>
      </c>
      <c r="CG101" s="147">
        <f>CG100*1.5</f>
        <v>0</v>
      </c>
      <c r="CH101" s="449" t="str">
        <f>IF(CF101&gt;0,Fringe!I20,IF(CF101=0,"0"))</f>
        <v>0</v>
      </c>
      <c r="CI101" s="148">
        <f t="shared" ref="CI101:CI102" si="92">SUM(CG101*CH101)+CG101</f>
        <v>0</v>
      </c>
      <c r="CJ101" s="209">
        <f>CI101*CF101</f>
        <v>0</v>
      </c>
      <c r="CK101" s="275"/>
      <c r="CL101" s="150">
        <f>CJ101</f>
        <v>0</v>
      </c>
      <c r="CM101" s="150"/>
      <c r="CN101" s="150"/>
      <c r="CP101">
        <f>CF101</f>
        <v>0</v>
      </c>
    </row>
    <row r="102" spans="1:95" ht="15" customHeight="1" outlineLevel="1" thickBot="1">
      <c r="A102" s="231">
        <f>A100</f>
        <v>0</v>
      </c>
      <c r="B102" s="210"/>
      <c r="C102" s="210"/>
      <c r="D102" s="211" t="s">
        <v>44</v>
      </c>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c r="BI102" s="212"/>
      <c r="BJ102" s="212"/>
      <c r="BK102" s="212"/>
      <c r="BL102" s="212"/>
      <c r="BM102" s="212"/>
      <c r="BN102" s="212"/>
      <c r="BO102" s="212"/>
      <c r="BP102" s="212"/>
      <c r="BQ102" s="212"/>
      <c r="BR102" s="212"/>
      <c r="BS102" s="212"/>
      <c r="BT102" s="212"/>
      <c r="BU102" s="212"/>
      <c r="BV102" s="212"/>
      <c r="BW102" s="212"/>
      <c r="BX102" s="212"/>
      <c r="BY102" s="212"/>
      <c r="BZ102" s="212"/>
      <c r="CA102" s="212"/>
      <c r="CB102" s="212"/>
      <c r="CC102" s="212"/>
      <c r="CD102" s="212"/>
      <c r="CE102" s="212"/>
      <c r="CF102" s="322">
        <f>SUM(E102:CE102)</f>
        <v>0</v>
      </c>
      <c r="CG102" s="213">
        <f>CG100*2</f>
        <v>0</v>
      </c>
      <c r="CH102" s="450" t="str">
        <f>IF(CF102&gt;0,Fringe!I20,IF(CF102=0,"0"))</f>
        <v>0</v>
      </c>
      <c r="CI102" s="214">
        <f t="shared" si="92"/>
        <v>0</v>
      </c>
      <c r="CJ102" s="321">
        <f>CI102*CF102</f>
        <v>0</v>
      </c>
      <c r="CK102" s="276"/>
      <c r="CM102" s="150">
        <f>CJ102</f>
        <v>0</v>
      </c>
      <c r="CN102" s="150"/>
      <c r="CQ102">
        <f>CF102</f>
        <v>0</v>
      </c>
    </row>
    <row r="103" spans="1:95" s="304" customFormat="1" ht="15.75" customHeight="1">
      <c r="A103" s="311"/>
      <c r="B103" s="311"/>
      <c r="C103" s="312"/>
      <c r="D103" s="313"/>
      <c r="E103" s="314"/>
      <c r="F103" s="314"/>
      <c r="G103" s="314"/>
      <c r="H103" s="314"/>
      <c r="I103" s="314"/>
      <c r="J103" s="314"/>
      <c r="K103" s="314"/>
      <c r="L103" s="314"/>
      <c r="M103" s="314"/>
      <c r="N103" s="314"/>
      <c r="O103" s="314"/>
      <c r="P103" s="314"/>
      <c r="Q103" s="314"/>
      <c r="R103" s="314"/>
      <c r="S103" s="314"/>
      <c r="T103" s="314"/>
      <c r="U103" s="314"/>
      <c r="V103" s="314"/>
      <c r="W103" s="314"/>
      <c r="X103" s="314"/>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4"/>
      <c r="AY103" s="314"/>
      <c r="AZ103" s="314"/>
      <c r="BA103" s="314"/>
      <c r="BB103" s="314"/>
      <c r="BC103" s="314"/>
      <c r="BD103" s="314"/>
      <c r="BE103" s="314"/>
      <c r="BF103" s="314"/>
      <c r="BG103" s="314"/>
      <c r="BH103" s="314"/>
      <c r="BI103" s="314"/>
      <c r="BJ103" s="314"/>
      <c r="BK103" s="314"/>
      <c r="BL103" s="314"/>
      <c r="BM103" s="314"/>
      <c r="BN103" s="314"/>
      <c r="BO103" s="314"/>
      <c r="BP103" s="314"/>
      <c r="BQ103" s="314"/>
      <c r="BR103" s="314"/>
      <c r="BS103" s="314"/>
      <c r="BT103" s="314"/>
      <c r="BU103" s="314"/>
      <c r="BV103" s="314"/>
      <c r="BW103" s="314"/>
      <c r="BX103" s="314"/>
      <c r="BY103" s="314"/>
      <c r="BZ103" s="314"/>
      <c r="CA103" s="314"/>
      <c r="CB103" s="314"/>
      <c r="CC103" s="314"/>
      <c r="CD103" s="314"/>
      <c r="CE103" s="314"/>
      <c r="CF103" s="315"/>
      <c r="CG103" s="155"/>
      <c r="CI103" s="310"/>
      <c r="CL103" s="316"/>
      <c r="CM103" s="316"/>
      <c r="CN103" s="316"/>
      <c r="CO103" s="316"/>
      <c r="CP103" s="316"/>
      <c r="CQ103" s="316"/>
    </row>
    <row r="104" spans="1:95" s="304" customFormat="1" ht="15.75" customHeight="1">
      <c r="A104" s="311"/>
      <c r="B104" s="311"/>
      <c r="C104" s="312"/>
      <c r="D104" s="313"/>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c r="AI104" s="314"/>
      <c r="AJ104" s="314"/>
      <c r="AK104" s="314"/>
      <c r="AL104" s="314"/>
      <c r="AM104" s="314"/>
      <c r="AN104" s="314"/>
      <c r="AO104" s="314"/>
      <c r="AP104" s="314"/>
      <c r="AQ104" s="314"/>
      <c r="AR104" s="314"/>
      <c r="AS104" s="314"/>
      <c r="AT104" s="314"/>
      <c r="AU104" s="314"/>
      <c r="AV104" s="314"/>
      <c r="AW104" s="314"/>
      <c r="AX104" s="314"/>
      <c r="AY104" s="314"/>
      <c r="AZ104" s="314"/>
      <c r="BA104" s="314"/>
      <c r="BB104" s="314"/>
      <c r="BC104" s="314"/>
      <c r="BD104" s="314"/>
      <c r="BE104" s="314"/>
      <c r="BF104" s="314"/>
      <c r="BG104" s="314"/>
      <c r="BH104" s="314"/>
      <c r="BI104" s="314"/>
      <c r="BJ104" s="314"/>
      <c r="BK104" s="314"/>
      <c r="BL104" s="314"/>
      <c r="BM104" s="314"/>
      <c r="BN104" s="314"/>
      <c r="BO104" s="314"/>
      <c r="BP104" s="314"/>
      <c r="BQ104" s="314"/>
      <c r="BR104" s="314"/>
      <c r="BS104" s="314"/>
      <c r="BT104" s="314"/>
      <c r="BU104" s="314"/>
      <c r="BV104" s="314"/>
      <c r="BW104" s="314"/>
      <c r="BX104" s="314"/>
      <c r="BY104" s="314"/>
      <c r="BZ104" s="314"/>
      <c r="CA104" s="314"/>
      <c r="CB104" s="314"/>
      <c r="CC104" s="314"/>
      <c r="CD104" s="314"/>
      <c r="CE104" s="314"/>
      <c r="CF104" s="317"/>
      <c r="CG104" s="317"/>
      <c r="CH104" s="317"/>
      <c r="CI104" s="317"/>
      <c r="CJ104" s="317"/>
      <c r="CK104" s="318"/>
      <c r="CN104" s="316"/>
      <c r="CO104" s="316"/>
      <c r="CP104" s="316"/>
      <c r="CQ104" s="316"/>
    </row>
    <row r="105" spans="1:95" ht="15.75" customHeight="1" thickBot="1">
      <c r="A105" s="157"/>
      <c r="B105" s="157"/>
      <c r="C105" s="158"/>
      <c r="D105" s="125"/>
      <c r="E105" s="159"/>
      <c r="F105" s="159"/>
      <c r="G105" s="159"/>
      <c r="H105" s="159"/>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c r="AX105" s="159"/>
      <c r="AY105" s="159"/>
      <c r="AZ105" s="159"/>
      <c r="BA105" s="159"/>
      <c r="BB105" s="159"/>
      <c r="BC105" s="159"/>
      <c r="BD105" s="159"/>
      <c r="BE105" s="159"/>
      <c r="BF105" s="159"/>
      <c r="BG105" s="159"/>
      <c r="BH105" s="159"/>
      <c r="BI105" s="159"/>
      <c r="BJ105" s="159"/>
      <c r="BK105" s="159"/>
      <c r="BL105" s="159"/>
      <c r="BM105" s="159"/>
      <c r="BN105" s="159"/>
      <c r="BO105" s="159"/>
      <c r="BP105" s="159"/>
      <c r="BQ105" s="159"/>
      <c r="BR105" s="159"/>
      <c r="BS105" s="159"/>
      <c r="BT105" s="159"/>
      <c r="BU105" s="159"/>
      <c r="BV105" s="159"/>
      <c r="BW105" s="159"/>
      <c r="BX105" s="159"/>
      <c r="BY105" s="159"/>
      <c r="BZ105" s="159"/>
      <c r="CA105" s="159"/>
      <c r="CB105" s="159"/>
      <c r="CC105" s="159"/>
      <c r="CD105" s="159"/>
      <c r="CE105" s="159"/>
      <c r="CF105" s="309"/>
      <c r="CG105" s="155"/>
      <c r="CI105" s="310"/>
      <c r="CJ105" s="304"/>
    </row>
    <row r="106" spans="1:95" ht="18" customHeight="1">
      <c r="CF106" s="307"/>
      <c r="CI106" s="162" t="s">
        <v>49</v>
      </c>
      <c r="CJ106" s="164">
        <f>SUM(CJ4,CJ8,CJ12,CJ16,CJ20,CJ24,CJ28,CJ32,CJ36,CJ40,CJ44,CJ48,CJ52,CJ56,CJ60,CJ64,CJ68,CJ72,CJ76,CJ80,CJ84,CJ88,CJ92,CJ96,CJ100)</f>
        <v>0</v>
      </c>
      <c r="CK106" s="457" t="s">
        <v>1551</v>
      </c>
    </row>
    <row r="107" spans="1:95">
      <c r="A107" s="303"/>
      <c r="B107" s="303"/>
      <c r="C107" s="304"/>
      <c r="CF107" s="307"/>
      <c r="CI107" s="163" t="s">
        <v>50</v>
      </c>
      <c r="CJ107" s="165">
        <f>SUM(CJ5,CJ9,CJ13,CJ17,CJ21,CJ25,CJ29,CJ33,CJ37,CJ41,CJ45,CJ49,CJ53,CJ57,CJ61,CJ65,CJ69,CJ73,CJ77,CJ81,CJ85,CJ89,CJ93,CJ97,CJ101)</f>
        <v>0</v>
      </c>
      <c r="CK107" s="305"/>
    </row>
    <row r="108" spans="1:95" ht="15" thickBot="1">
      <c r="A108" s="303"/>
      <c r="B108" s="303"/>
      <c r="C108" s="304"/>
      <c r="CF108" s="307"/>
      <c r="CI108" s="319" t="s">
        <v>51</v>
      </c>
      <c r="CJ108" s="320">
        <f>SUM(CJ6,CJ10,CJ14,CJ18,CJ22,CJ26,CJ30,CJ34,CJ38,CJ42,CJ46,CJ50,CJ54,CJ58,CJ62,CJ66,CJ70,CJ74,CJ78,CJ82,CJ86,CJ90,CJ94,CJ98,CJ102)</f>
        <v>0</v>
      </c>
      <c r="CK108" s="305"/>
    </row>
    <row r="109" spans="1:95" ht="15" thickBot="1">
      <c r="A109" s="160"/>
      <c r="B109" s="160"/>
      <c r="CF109" s="308"/>
      <c r="CG109" s="112"/>
      <c r="CI109" s="323" t="s">
        <v>52</v>
      </c>
      <c r="CJ109" s="161">
        <f>SUM(CJ106:CJ108)</f>
        <v>0</v>
      </c>
      <c r="CK109" s="306"/>
      <c r="CL109" s="112"/>
      <c r="CM109" s="112"/>
      <c r="CN109" s="112"/>
      <c r="CO109" s="112"/>
      <c r="CP109" s="112"/>
      <c r="CQ109" s="112"/>
    </row>
  </sheetData>
  <mergeCells count="32">
    <mergeCell ref="CE1:CE2"/>
    <mergeCell ref="CF104:CJ104"/>
    <mergeCell ref="A1:D1"/>
    <mergeCell ref="CK4:CK6"/>
    <mergeCell ref="CK8:CK10"/>
    <mergeCell ref="CK12:CK14"/>
    <mergeCell ref="CK16:CK18"/>
    <mergeCell ref="CK20:CK22"/>
    <mergeCell ref="CK24:CK26"/>
    <mergeCell ref="CK28:CK30"/>
    <mergeCell ref="CK32:CK34"/>
    <mergeCell ref="CK36:CK38"/>
    <mergeCell ref="CK40:CK42"/>
    <mergeCell ref="CK44:CK46"/>
    <mergeCell ref="CK48:CK50"/>
    <mergeCell ref="CK52:CK54"/>
    <mergeCell ref="A2:B2"/>
    <mergeCell ref="CK96:CK98"/>
    <mergeCell ref="CK100:CK102"/>
    <mergeCell ref="C2:D2"/>
    <mergeCell ref="CK76:CK78"/>
    <mergeCell ref="CK80:CK82"/>
    <mergeCell ref="CK84:CK86"/>
    <mergeCell ref="CK88:CK90"/>
    <mergeCell ref="CK92:CK94"/>
    <mergeCell ref="CK56:CK58"/>
    <mergeCell ref="CK60:CK62"/>
    <mergeCell ref="CK64:CK66"/>
    <mergeCell ref="CK68:CK70"/>
    <mergeCell ref="CK72:CK74"/>
    <mergeCell ref="G2:H2"/>
    <mergeCell ref="E1:E2"/>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Status " xr:uid="{37125BEC-A416-4772-834A-9670D898FAC4}">
          <x14:formula1>
            <xm:f>'Drop Down List'!$C$3:$C$9</xm:f>
          </x14:formula1>
          <xm:sqref>C8 C92 C4 C12 C16 C20 C24 C28 C36 C32 C40 C44 C48 C52 C56 C60 C64 C68 C100 C76 C96 C84 C88 C80 C72</xm:sqref>
        </x14:dataValidation>
        <x14:dataValidation type="list" allowBlank="1" showInputMessage="1" showErrorMessage="1" prompt="Select Title" xr:uid="{111676A9-C0B6-472F-A088-3A7670A2ADD6}">
          <x14:formula1>
            <xm:f>'Drop Down List'!$E$4:$E$10</xm:f>
          </x14:formula1>
          <xm:sqref>B4 B8 B12 B16 B20 B24 B28 B36 B32 B40 B44 B48 B52 B56 B60 B64 B68 B100 B76 B80 B84 B88 B92 B96 B72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AD32"/>
  <sheetViews>
    <sheetView showGridLines="0" workbookViewId="0">
      <pane xSplit="2" ySplit="3" topLeftCell="J18" activePane="bottomRight" state="frozen"/>
      <selection pane="topRight" activeCell="C1" sqref="C1"/>
      <selection pane="bottomLeft" activeCell="A4" sqref="A4"/>
      <selection pane="bottomRight" activeCell="W32" sqref="W32:X32"/>
    </sheetView>
  </sheetViews>
  <sheetFormatPr defaultRowHeight="14.4"/>
  <cols>
    <col min="1" max="1" width="12.44140625" customWidth="1"/>
    <col min="2" max="2" width="25.6640625" customWidth="1"/>
    <col min="3" max="3" width="24.33203125" customWidth="1"/>
    <col min="4" max="4" width="19.44140625" customWidth="1"/>
    <col min="5" max="5" width="18.5546875" customWidth="1"/>
    <col min="6" max="6" width="8.6640625" style="5" customWidth="1"/>
    <col min="7" max="7" width="10.77734375" customWidth="1"/>
    <col min="8" max="8" width="11.33203125" style="5" customWidth="1"/>
    <col min="9" max="9" width="9.33203125" style="5"/>
    <col min="10" max="10" width="11.33203125" style="5" customWidth="1"/>
    <col min="11" max="22" width="9.33203125" style="5" customWidth="1"/>
    <col min="23" max="23" width="13.5546875" style="5" customWidth="1"/>
    <col min="24" max="24" width="13.6640625" bestFit="1" customWidth="1"/>
    <col min="25" max="25" width="29.33203125" hidden="1" customWidth="1"/>
    <col min="26" max="26" width="27.33203125" hidden="1" customWidth="1"/>
  </cols>
  <sheetData>
    <row r="1" spans="1:26" ht="29.4" customHeight="1">
      <c r="A1" s="400" t="s">
        <v>7</v>
      </c>
      <c r="B1" s="400"/>
      <c r="C1" s="400"/>
      <c r="H1" s="458" t="s">
        <v>1545</v>
      </c>
      <c r="I1" s="458"/>
      <c r="J1" s="451" t="s">
        <v>568</v>
      </c>
      <c r="V1" s="454" t="s">
        <v>54</v>
      </c>
    </row>
    <row r="2" spans="1:26" ht="31.2" customHeight="1" thickBot="1">
      <c r="A2" s="401" t="str">
        <f>Summary!B2</f>
        <v xml:space="preserve">Applicant: </v>
      </c>
      <c r="B2" s="402"/>
      <c r="C2" s="403" t="str">
        <f>Summary!B3</f>
        <v xml:space="preserve">Project #:  </v>
      </c>
      <c r="D2" s="404" t="str">
        <f>Summary!B5</f>
        <v>Disaster #:</v>
      </c>
      <c r="H2" s="459"/>
      <c r="I2" s="459"/>
      <c r="J2" s="452"/>
      <c r="K2" s="13"/>
      <c r="L2" s="13"/>
      <c r="M2" s="13"/>
      <c r="N2" s="13"/>
      <c r="O2" s="13"/>
      <c r="P2" s="13"/>
      <c r="Q2" s="13"/>
      <c r="R2" s="13"/>
      <c r="S2" s="14"/>
      <c r="T2" s="13"/>
      <c r="U2" s="13"/>
      <c r="V2" s="455"/>
    </row>
    <row r="3" spans="1:26" s="332" customFormat="1" ht="41.25" customHeight="1" thickBot="1">
      <c r="A3" s="501" t="s">
        <v>567</v>
      </c>
      <c r="B3" s="502" t="s">
        <v>99</v>
      </c>
      <c r="C3" s="502" t="s">
        <v>566</v>
      </c>
      <c r="D3" s="502" t="s">
        <v>55</v>
      </c>
      <c r="E3" s="503" t="s">
        <v>56</v>
      </c>
      <c r="F3" s="503" t="s">
        <v>57</v>
      </c>
      <c r="G3" s="504" t="s">
        <v>58</v>
      </c>
      <c r="H3" s="505" t="s">
        <v>59</v>
      </c>
      <c r="I3" s="505" t="s">
        <v>90</v>
      </c>
      <c r="J3" s="506">
        <v>43910</v>
      </c>
      <c r="K3" s="507">
        <f>J3+1</f>
        <v>43911</v>
      </c>
      <c r="L3" s="507">
        <f t="shared" ref="L3:V3" si="0">K3+1</f>
        <v>43912</v>
      </c>
      <c r="M3" s="507">
        <f t="shared" si="0"/>
        <v>43913</v>
      </c>
      <c r="N3" s="507">
        <f t="shared" si="0"/>
        <v>43914</v>
      </c>
      <c r="O3" s="507">
        <f t="shared" si="0"/>
        <v>43915</v>
      </c>
      <c r="P3" s="507">
        <f t="shared" si="0"/>
        <v>43916</v>
      </c>
      <c r="Q3" s="507">
        <f t="shared" si="0"/>
        <v>43917</v>
      </c>
      <c r="R3" s="507">
        <f t="shared" si="0"/>
        <v>43918</v>
      </c>
      <c r="S3" s="507">
        <f t="shared" si="0"/>
        <v>43919</v>
      </c>
      <c r="T3" s="507">
        <f t="shared" si="0"/>
        <v>43920</v>
      </c>
      <c r="U3" s="507">
        <f t="shared" si="0"/>
        <v>43921</v>
      </c>
      <c r="V3" s="507">
        <f t="shared" si="0"/>
        <v>43922</v>
      </c>
      <c r="W3" s="504" t="s">
        <v>60</v>
      </c>
      <c r="X3" s="508" t="s">
        <v>61</v>
      </c>
      <c r="Y3" s="330" t="s">
        <v>63</v>
      </c>
      <c r="Z3" s="331" t="s">
        <v>64</v>
      </c>
    </row>
    <row r="4" spans="1:26" ht="15" customHeight="1" thickTop="1">
      <c r="A4" s="492"/>
      <c r="B4" s="493"/>
      <c r="C4" s="494"/>
      <c r="D4" s="494"/>
      <c r="E4" s="495"/>
      <c r="F4" s="496"/>
      <c r="G4" s="496"/>
      <c r="H4" s="496"/>
      <c r="I4" s="497" t="str">
        <f>_xlfn.IFNA(VLOOKUP(H4,'Cost Codes'!A2:H529,8),"")</f>
        <v/>
      </c>
      <c r="J4" s="498"/>
      <c r="K4" s="498"/>
      <c r="L4" s="498"/>
      <c r="M4" s="498"/>
      <c r="N4" s="498"/>
      <c r="O4" s="498"/>
      <c r="P4" s="498"/>
      <c r="Q4" s="498"/>
      <c r="R4" s="498"/>
      <c r="S4" s="498"/>
      <c r="T4" s="498"/>
      <c r="U4" s="498"/>
      <c r="V4" s="498"/>
      <c r="W4" s="499">
        <f>SUM(J4:V4)</f>
        <v>0</v>
      </c>
      <c r="X4" s="500" t="str">
        <f>IF(W4=0,"0",IF(W4&gt;0,I4*W4))</f>
        <v>0</v>
      </c>
      <c r="Y4" s="18"/>
      <c r="Z4" s="19"/>
    </row>
    <row r="5" spans="1:26" ht="15" customHeight="1">
      <c r="A5" s="45"/>
      <c r="B5" s="43"/>
      <c r="C5" s="89"/>
      <c r="D5" s="89"/>
      <c r="E5" s="93"/>
      <c r="F5" s="90"/>
      <c r="G5" s="90"/>
      <c r="H5" s="90"/>
      <c r="I5" s="68" t="str">
        <f>_xlfn.IFNA(VLOOKUP(H5,'Cost Codes'!A3:H529,8),"")</f>
        <v/>
      </c>
      <c r="J5" s="91"/>
      <c r="K5" s="91"/>
      <c r="L5" s="91"/>
      <c r="M5" s="91"/>
      <c r="N5" s="91"/>
      <c r="O5" s="91"/>
      <c r="P5" s="91"/>
      <c r="Q5" s="91"/>
      <c r="R5" s="91"/>
      <c r="S5" s="91"/>
      <c r="T5" s="91"/>
      <c r="U5" s="91"/>
      <c r="V5" s="91"/>
      <c r="W5" s="326">
        <f>SUM(J5:V5)</f>
        <v>0</v>
      </c>
      <c r="X5" s="327" t="str">
        <f>IF(W5=0,"0",IF(W5&gt;0,I5*W5))</f>
        <v>0</v>
      </c>
      <c r="Y5" s="18"/>
      <c r="Z5" s="19"/>
    </row>
    <row r="6" spans="1:26" ht="15" customHeight="1">
      <c r="A6" s="45"/>
      <c r="B6" s="43"/>
      <c r="C6" s="89"/>
      <c r="D6" s="89"/>
      <c r="E6" s="69"/>
      <c r="F6" s="90"/>
      <c r="G6" s="90"/>
      <c r="H6" s="90"/>
      <c r="I6" s="68" t="str">
        <f>_xlfn.IFNA(VLOOKUP(H6,'Cost Codes'!A4:H530,8),"")</f>
        <v/>
      </c>
      <c r="J6" s="91"/>
      <c r="K6" s="91"/>
      <c r="L6" s="91"/>
      <c r="M6" s="91"/>
      <c r="N6" s="91"/>
      <c r="O6" s="91"/>
      <c r="P6" s="91"/>
      <c r="Q6" s="91"/>
      <c r="R6" s="91"/>
      <c r="S6" s="91"/>
      <c r="T6" s="91"/>
      <c r="U6" s="91"/>
      <c r="V6" s="91"/>
      <c r="W6" s="326">
        <f>SUM(J6:V6)</f>
        <v>0</v>
      </c>
      <c r="X6" s="327" t="str">
        <f>IF(W6=0,"0",IF(W6&gt;0,I6*W6))</f>
        <v>0</v>
      </c>
      <c r="Y6" s="18"/>
      <c r="Z6" s="19"/>
    </row>
    <row r="7" spans="1:26" ht="15" customHeight="1">
      <c r="A7" s="45"/>
      <c r="B7" s="43"/>
      <c r="C7" s="89"/>
      <c r="D7" s="89"/>
      <c r="E7" s="69"/>
      <c r="F7" s="90"/>
      <c r="G7" s="90"/>
      <c r="H7" s="90"/>
      <c r="I7" s="68" t="str">
        <f>_xlfn.IFNA(VLOOKUP(H7,'Cost Codes'!A5:H531,8),"")</f>
        <v/>
      </c>
      <c r="J7" s="91"/>
      <c r="K7" s="91"/>
      <c r="L7" s="91"/>
      <c r="M7" s="91"/>
      <c r="N7" s="91"/>
      <c r="O7" s="91"/>
      <c r="P7" s="91"/>
      <c r="Q7" s="91"/>
      <c r="R7" s="91"/>
      <c r="S7" s="91"/>
      <c r="T7" s="91"/>
      <c r="U7" s="91"/>
      <c r="V7" s="91"/>
      <c r="W7" s="326">
        <f>SUM(J7:V7)</f>
        <v>0</v>
      </c>
      <c r="X7" s="327" t="str">
        <f>IF(W7=0,"0",IF(W7&gt;0,I7*W7))</f>
        <v>0</v>
      </c>
      <c r="Y7" s="18"/>
      <c r="Z7" s="19"/>
    </row>
    <row r="8" spans="1:26" ht="15" customHeight="1">
      <c r="A8" s="45"/>
      <c r="B8" s="43"/>
      <c r="C8" s="89"/>
      <c r="D8" s="89"/>
      <c r="E8" s="69"/>
      <c r="F8" s="90"/>
      <c r="G8" s="90"/>
      <c r="H8" s="90"/>
      <c r="I8" s="68" t="str">
        <f>_xlfn.IFNA(VLOOKUP(H8,'Cost Codes'!A6:H532,8),"")</f>
        <v/>
      </c>
      <c r="J8" s="91"/>
      <c r="K8" s="91"/>
      <c r="L8" s="91"/>
      <c r="M8" s="91"/>
      <c r="N8" s="91"/>
      <c r="O8" s="91"/>
      <c r="P8" s="91"/>
      <c r="Q8" s="91"/>
      <c r="R8" s="91"/>
      <c r="S8" s="91"/>
      <c r="T8" s="91"/>
      <c r="U8" s="91"/>
      <c r="V8" s="91"/>
      <c r="W8" s="326">
        <f>SUM(J8:V8)</f>
        <v>0</v>
      </c>
      <c r="X8" s="327" t="str">
        <f>IF(W8=0,"0",IF(W8&gt;0,I8*W8))</f>
        <v>0</v>
      </c>
      <c r="Y8" s="18"/>
      <c r="Z8" s="19"/>
    </row>
    <row r="9" spans="1:26" ht="15" customHeight="1">
      <c r="A9" s="45"/>
      <c r="B9" s="43"/>
      <c r="C9" s="89"/>
      <c r="D9" s="89"/>
      <c r="E9" s="69"/>
      <c r="F9" s="90"/>
      <c r="G9" s="90"/>
      <c r="H9" s="90"/>
      <c r="I9" s="68" t="str">
        <f>_xlfn.IFNA(VLOOKUP(H9,'Cost Codes'!A7:H533,8),"")</f>
        <v/>
      </c>
      <c r="J9" s="91"/>
      <c r="K9" s="91"/>
      <c r="L9" s="91"/>
      <c r="M9" s="91"/>
      <c r="N9" s="91"/>
      <c r="O9" s="91"/>
      <c r="P9" s="91"/>
      <c r="Q9" s="91"/>
      <c r="R9" s="91"/>
      <c r="S9" s="91"/>
      <c r="T9" s="91"/>
      <c r="U9" s="91"/>
      <c r="V9" s="91"/>
      <c r="W9" s="326">
        <f>SUM(J9:V9)</f>
        <v>0</v>
      </c>
      <c r="X9" s="327" t="str">
        <f>IF(W9=0,"0",IF(W9&gt;0,I9*W9))</f>
        <v>0</v>
      </c>
      <c r="Y9" s="18"/>
      <c r="Z9" s="19"/>
    </row>
    <row r="10" spans="1:26" ht="15" customHeight="1">
      <c r="A10" s="45"/>
      <c r="B10" s="43"/>
      <c r="C10" s="89"/>
      <c r="D10" s="89"/>
      <c r="E10" s="69"/>
      <c r="F10" s="90"/>
      <c r="G10" s="90"/>
      <c r="H10" s="90"/>
      <c r="I10" s="68" t="str">
        <f>_xlfn.IFNA(VLOOKUP(H10,'Cost Codes'!A8:H534,8),"")</f>
        <v/>
      </c>
      <c r="J10" s="91"/>
      <c r="K10" s="91"/>
      <c r="L10" s="91"/>
      <c r="M10" s="91"/>
      <c r="N10" s="91"/>
      <c r="O10" s="91"/>
      <c r="P10" s="91"/>
      <c r="Q10" s="91"/>
      <c r="R10" s="91"/>
      <c r="S10" s="91"/>
      <c r="T10" s="91"/>
      <c r="U10" s="91"/>
      <c r="V10" s="91"/>
      <c r="W10" s="326">
        <f>SUM(J10:V10)</f>
        <v>0</v>
      </c>
      <c r="X10" s="327" t="str">
        <f>IF(W10=0,"0",IF(W10&gt;0,I10*W10))</f>
        <v>0</v>
      </c>
      <c r="Y10" s="18"/>
      <c r="Z10" s="19"/>
    </row>
    <row r="11" spans="1:26" ht="15" customHeight="1">
      <c r="A11" s="45"/>
      <c r="B11" s="43"/>
      <c r="C11" s="89"/>
      <c r="D11" s="89"/>
      <c r="E11" s="69"/>
      <c r="F11" s="90"/>
      <c r="G11" s="90"/>
      <c r="H11" s="90"/>
      <c r="I11" s="68" t="str">
        <f>_xlfn.IFNA(VLOOKUP(H11,'Cost Codes'!A9:H535,8),"")</f>
        <v/>
      </c>
      <c r="J11" s="91"/>
      <c r="K11" s="91"/>
      <c r="L11" s="91"/>
      <c r="M11" s="91"/>
      <c r="N11" s="91"/>
      <c r="O11" s="91"/>
      <c r="P11" s="91"/>
      <c r="Q11" s="91"/>
      <c r="R11" s="91"/>
      <c r="S11" s="91"/>
      <c r="T11" s="91"/>
      <c r="U11" s="91"/>
      <c r="V11" s="91"/>
      <c r="W11" s="326">
        <f>SUM(J11:V11)</f>
        <v>0</v>
      </c>
      <c r="X11" s="327" t="str">
        <f>IF(W11=0,"0",IF(W11&gt;0,I11*W11))</f>
        <v>0</v>
      </c>
      <c r="Y11" s="18"/>
      <c r="Z11" s="19"/>
    </row>
    <row r="12" spans="1:26" ht="15" customHeight="1">
      <c r="A12" s="45"/>
      <c r="B12" s="43"/>
      <c r="C12" s="89"/>
      <c r="D12" s="89"/>
      <c r="E12" s="69"/>
      <c r="F12" s="90"/>
      <c r="G12" s="90"/>
      <c r="H12" s="90"/>
      <c r="I12" s="68" t="str">
        <f>_xlfn.IFNA(VLOOKUP(H12,'Cost Codes'!A10:H536,8),"")</f>
        <v/>
      </c>
      <c r="J12" s="91"/>
      <c r="K12" s="91"/>
      <c r="L12" s="91"/>
      <c r="M12" s="91"/>
      <c r="N12" s="91"/>
      <c r="O12" s="91"/>
      <c r="P12" s="91"/>
      <c r="Q12" s="91"/>
      <c r="R12" s="91"/>
      <c r="S12" s="91"/>
      <c r="T12" s="91"/>
      <c r="U12" s="91"/>
      <c r="V12" s="91"/>
      <c r="W12" s="326">
        <f>SUM(J12:V12)</f>
        <v>0</v>
      </c>
      <c r="X12" s="327" t="str">
        <f>IF(W12=0,"0",IF(W12&gt;0,I12*W12))</f>
        <v>0</v>
      </c>
      <c r="Y12" s="18"/>
      <c r="Z12" s="19"/>
    </row>
    <row r="13" spans="1:26" ht="15" customHeight="1">
      <c r="A13" s="45"/>
      <c r="B13" s="43"/>
      <c r="C13" s="89"/>
      <c r="D13" s="89"/>
      <c r="E13" s="69"/>
      <c r="F13" s="90"/>
      <c r="G13" s="90"/>
      <c r="H13" s="90"/>
      <c r="I13" s="68" t="str">
        <f>_xlfn.IFNA(VLOOKUP(H13,'Cost Codes'!A11:H537,8),"")</f>
        <v/>
      </c>
      <c r="J13" s="91"/>
      <c r="K13" s="91"/>
      <c r="L13" s="91"/>
      <c r="M13" s="91"/>
      <c r="N13" s="91"/>
      <c r="O13" s="91"/>
      <c r="P13" s="91"/>
      <c r="Q13" s="91"/>
      <c r="R13" s="91"/>
      <c r="S13" s="91"/>
      <c r="T13" s="91"/>
      <c r="U13" s="91"/>
      <c r="V13" s="91"/>
      <c r="W13" s="326">
        <f>SUM(J13:V13)</f>
        <v>0</v>
      </c>
      <c r="X13" s="327" t="str">
        <f>IF(W13=0,"0",IF(W13&gt;0,I13*W13))</f>
        <v>0</v>
      </c>
      <c r="Y13" s="18"/>
      <c r="Z13" s="19"/>
    </row>
    <row r="14" spans="1:26" ht="15" customHeight="1">
      <c r="A14" s="45"/>
      <c r="B14" s="43"/>
      <c r="C14" s="89"/>
      <c r="D14" s="89"/>
      <c r="E14" s="69"/>
      <c r="F14" s="90"/>
      <c r="G14" s="90"/>
      <c r="H14" s="90"/>
      <c r="I14" s="68" t="str">
        <f>_xlfn.IFNA(VLOOKUP(H14,'Cost Codes'!A12:H538,8),"")</f>
        <v/>
      </c>
      <c r="J14" s="91"/>
      <c r="K14" s="91"/>
      <c r="L14" s="91"/>
      <c r="M14" s="91"/>
      <c r="N14" s="91"/>
      <c r="O14" s="91"/>
      <c r="P14" s="91"/>
      <c r="Q14" s="91"/>
      <c r="R14" s="91"/>
      <c r="S14" s="91"/>
      <c r="T14" s="91"/>
      <c r="U14" s="91"/>
      <c r="V14" s="91"/>
      <c r="W14" s="326">
        <f>SUM(J14:V14)</f>
        <v>0</v>
      </c>
      <c r="X14" s="327" t="str">
        <f>IF(W14=0,"0",IF(W14&gt;0,I14*W14))</f>
        <v>0</v>
      </c>
      <c r="Y14" s="18"/>
      <c r="Z14" s="19"/>
    </row>
    <row r="15" spans="1:26" ht="15" customHeight="1">
      <c r="A15" s="45"/>
      <c r="B15" s="43"/>
      <c r="C15" s="89"/>
      <c r="D15" s="89"/>
      <c r="E15" s="69"/>
      <c r="F15" s="90"/>
      <c r="G15" s="90"/>
      <c r="H15" s="90"/>
      <c r="I15" s="68" t="str">
        <f>_xlfn.IFNA(VLOOKUP(H15,'Cost Codes'!A13:H539,8),"")</f>
        <v/>
      </c>
      <c r="J15" s="91"/>
      <c r="K15" s="91"/>
      <c r="L15" s="91"/>
      <c r="M15" s="91"/>
      <c r="N15" s="91"/>
      <c r="O15" s="91"/>
      <c r="P15" s="91"/>
      <c r="Q15" s="91"/>
      <c r="R15" s="91"/>
      <c r="S15" s="91"/>
      <c r="T15" s="91"/>
      <c r="U15" s="91"/>
      <c r="V15" s="91"/>
      <c r="W15" s="326">
        <f>SUM(J15:V15)</f>
        <v>0</v>
      </c>
      <c r="X15" s="327" t="str">
        <f>IF(W15=0,"0",IF(W15&gt;0,I15*W15))</f>
        <v>0</v>
      </c>
      <c r="Y15" s="18"/>
      <c r="Z15" s="19"/>
    </row>
    <row r="16" spans="1:26" ht="15" customHeight="1">
      <c r="A16" s="45"/>
      <c r="B16" s="43"/>
      <c r="C16" s="89"/>
      <c r="D16" s="89"/>
      <c r="E16" s="69"/>
      <c r="F16" s="90"/>
      <c r="G16" s="90"/>
      <c r="H16" s="90"/>
      <c r="I16" s="68" t="str">
        <f>_xlfn.IFNA(VLOOKUP(H16,'Cost Codes'!A14:H540,8),"")</f>
        <v/>
      </c>
      <c r="J16" s="91"/>
      <c r="K16" s="91"/>
      <c r="L16" s="91"/>
      <c r="M16" s="91"/>
      <c r="N16" s="91"/>
      <c r="O16" s="91"/>
      <c r="P16" s="91"/>
      <c r="Q16" s="91"/>
      <c r="R16" s="91"/>
      <c r="S16" s="91"/>
      <c r="T16" s="91"/>
      <c r="U16" s="91"/>
      <c r="V16" s="91"/>
      <c r="W16" s="326">
        <f>SUM(J16:V16)</f>
        <v>0</v>
      </c>
      <c r="X16" s="327" t="str">
        <f>IF(W16=0,"0",IF(W16&gt;0,I16*W16))</f>
        <v>0</v>
      </c>
      <c r="Y16" s="18"/>
      <c r="Z16" s="19"/>
    </row>
    <row r="17" spans="1:26" ht="15" customHeight="1">
      <c r="A17" s="45"/>
      <c r="B17" s="43"/>
      <c r="C17" s="89"/>
      <c r="D17" s="89"/>
      <c r="E17" s="69"/>
      <c r="F17" s="90"/>
      <c r="G17" s="90"/>
      <c r="H17" s="90"/>
      <c r="I17" s="68" t="str">
        <f>_xlfn.IFNA(VLOOKUP(H17,'Cost Codes'!A15:H541,8),"")</f>
        <v/>
      </c>
      <c r="J17" s="91"/>
      <c r="K17" s="91"/>
      <c r="L17" s="91"/>
      <c r="M17" s="91"/>
      <c r="N17" s="91"/>
      <c r="O17" s="91"/>
      <c r="P17" s="91"/>
      <c r="Q17" s="91"/>
      <c r="R17" s="91"/>
      <c r="S17" s="91"/>
      <c r="T17" s="91"/>
      <c r="U17" s="91"/>
      <c r="V17" s="91"/>
      <c r="W17" s="326">
        <f>SUM(J17:V17)</f>
        <v>0</v>
      </c>
      <c r="X17" s="327" t="str">
        <f>IF(W17=0,"0",IF(W17&gt;0,I17*W17))</f>
        <v>0</v>
      </c>
      <c r="Y17" s="18"/>
      <c r="Z17" s="19"/>
    </row>
    <row r="18" spans="1:26" ht="15" customHeight="1">
      <c r="A18" s="45"/>
      <c r="B18" s="43"/>
      <c r="C18" s="89"/>
      <c r="D18" s="89"/>
      <c r="E18" s="69"/>
      <c r="F18" s="90"/>
      <c r="G18" s="90"/>
      <c r="H18" s="90"/>
      <c r="I18" s="68" t="str">
        <f>_xlfn.IFNA(VLOOKUP(H18,'Cost Codes'!A16:H542,8),"")</f>
        <v/>
      </c>
      <c r="J18" s="91"/>
      <c r="K18" s="91"/>
      <c r="L18" s="91"/>
      <c r="M18" s="91"/>
      <c r="N18" s="91"/>
      <c r="O18" s="91"/>
      <c r="P18" s="91"/>
      <c r="Q18" s="91"/>
      <c r="R18" s="91"/>
      <c r="S18" s="91"/>
      <c r="T18" s="91"/>
      <c r="U18" s="91"/>
      <c r="V18" s="91"/>
      <c r="W18" s="326">
        <f>SUM(J18:V18)</f>
        <v>0</v>
      </c>
      <c r="X18" s="327" t="str">
        <f>IF(W18=0,"0",IF(W18&gt;0,I18*W18))</f>
        <v>0</v>
      </c>
      <c r="Y18" s="18"/>
      <c r="Z18" s="19"/>
    </row>
    <row r="19" spans="1:26" ht="15" customHeight="1">
      <c r="A19" s="45"/>
      <c r="B19" s="43"/>
      <c r="C19" s="89"/>
      <c r="D19" s="89"/>
      <c r="E19" s="93"/>
      <c r="F19" s="90"/>
      <c r="G19" s="90"/>
      <c r="H19" s="90"/>
      <c r="I19" s="68" t="str">
        <f>_xlfn.IFNA(VLOOKUP(H19,'Cost Codes'!A17:H543,8),"")</f>
        <v/>
      </c>
      <c r="J19" s="91"/>
      <c r="K19" s="91"/>
      <c r="L19" s="91"/>
      <c r="M19" s="91"/>
      <c r="N19" s="91"/>
      <c r="O19" s="91"/>
      <c r="P19" s="91"/>
      <c r="Q19" s="91"/>
      <c r="R19" s="91"/>
      <c r="S19" s="91"/>
      <c r="T19" s="91"/>
      <c r="U19" s="91"/>
      <c r="V19" s="91"/>
      <c r="W19" s="326">
        <f>SUM(J19:V19)</f>
        <v>0</v>
      </c>
      <c r="X19" s="327" t="str">
        <f>IF(W19=0,"0",IF(W19&gt;0,I19*W19))</f>
        <v>0</v>
      </c>
      <c r="Y19" s="18"/>
      <c r="Z19" s="19"/>
    </row>
    <row r="20" spans="1:26" ht="15" customHeight="1">
      <c r="A20" s="45"/>
      <c r="B20" s="43"/>
      <c r="C20" s="89"/>
      <c r="D20" s="89"/>
      <c r="E20" s="93"/>
      <c r="F20" s="90"/>
      <c r="G20" s="90"/>
      <c r="H20" s="90"/>
      <c r="I20" s="68" t="str">
        <f>_xlfn.IFNA(VLOOKUP(H20,'Cost Codes'!A18:H544,8),"")</f>
        <v/>
      </c>
      <c r="J20" s="91"/>
      <c r="K20" s="91"/>
      <c r="L20" s="91"/>
      <c r="M20" s="91"/>
      <c r="N20" s="91"/>
      <c r="O20" s="91"/>
      <c r="P20" s="91"/>
      <c r="Q20" s="91"/>
      <c r="R20" s="91"/>
      <c r="S20" s="91"/>
      <c r="T20" s="91"/>
      <c r="U20" s="91"/>
      <c r="V20" s="91"/>
      <c r="W20" s="326">
        <f>SUM(J20:V20)</f>
        <v>0</v>
      </c>
      <c r="X20" s="327" t="str">
        <f>IF(W20=0,"0",IF(W20&gt;0,I20*W20))</f>
        <v>0</v>
      </c>
      <c r="Y20" s="18"/>
      <c r="Z20" s="19"/>
    </row>
    <row r="21" spans="1:26" ht="15" customHeight="1">
      <c r="A21" s="45"/>
      <c r="B21" s="43"/>
      <c r="C21" s="89"/>
      <c r="D21" s="89"/>
      <c r="E21" s="93"/>
      <c r="F21" s="90"/>
      <c r="G21" s="90"/>
      <c r="H21" s="90"/>
      <c r="I21" s="68" t="str">
        <f>_xlfn.IFNA(VLOOKUP(H21,'Cost Codes'!A19:H545,8),"")</f>
        <v/>
      </c>
      <c r="J21" s="91"/>
      <c r="K21" s="91"/>
      <c r="L21" s="91"/>
      <c r="M21" s="91"/>
      <c r="N21" s="91"/>
      <c r="O21" s="91"/>
      <c r="P21" s="91"/>
      <c r="Q21" s="91"/>
      <c r="R21" s="91"/>
      <c r="S21" s="91"/>
      <c r="T21" s="91"/>
      <c r="U21" s="91"/>
      <c r="V21" s="91"/>
      <c r="W21" s="326">
        <f>SUM(J21:V21)</f>
        <v>0</v>
      </c>
      <c r="X21" s="327" t="str">
        <f>IF(W21=0,"0",IF(W21&gt;0,I21*W21))</f>
        <v>0</v>
      </c>
      <c r="Y21" s="18"/>
      <c r="Z21" s="19"/>
    </row>
    <row r="22" spans="1:26" ht="15" customHeight="1">
      <c r="A22" s="45"/>
      <c r="B22" s="43"/>
      <c r="C22" s="89"/>
      <c r="D22" s="89"/>
      <c r="E22" s="93"/>
      <c r="F22" s="90"/>
      <c r="G22" s="90"/>
      <c r="H22" s="90"/>
      <c r="I22" s="68" t="str">
        <f>_xlfn.IFNA(VLOOKUP(H22,'Cost Codes'!A20:H546,8),"")</f>
        <v/>
      </c>
      <c r="J22" s="91"/>
      <c r="K22" s="91"/>
      <c r="L22" s="91"/>
      <c r="M22" s="91"/>
      <c r="N22" s="91"/>
      <c r="O22" s="91"/>
      <c r="P22" s="91"/>
      <c r="Q22" s="91"/>
      <c r="R22" s="91"/>
      <c r="S22" s="91"/>
      <c r="T22" s="91"/>
      <c r="U22" s="91"/>
      <c r="V22" s="91"/>
      <c r="W22" s="326">
        <f>SUM(J22:V22)</f>
        <v>0</v>
      </c>
      <c r="X22" s="327" t="str">
        <f>IF(W22=0,"0",IF(W22&gt;0,I22*W22))</f>
        <v>0</v>
      </c>
      <c r="Y22" s="18"/>
      <c r="Z22" s="19"/>
    </row>
    <row r="23" spans="1:26" ht="15" customHeight="1">
      <c r="A23" s="45"/>
      <c r="B23" s="43"/>
      <c r="C23" s="89"/>
      <c r="D23" s="89"/>
      <c r="E23" s="93"/>
      <c r="F23" s="90"/>
      <c r="G23" s="90"/>
      <c r="H23" s="90"/>
      <c r="I23" s="68" t="str">
        <f>_xlfn.IFNA(VLOOKUP(H23,'Cost Codes'!A21:H547,8),"")</f>
        <v/>
      </c>
      <c r="J23" s="91"/>
      <c r="K23" s="91"/>
      <c r="L23" s="91"/>
      <c r="M23" s="91"/>
      <c r="N23" s="91"/>
      <c r="O23" s="91"/>
      <c r="P23" s="91"/>
      <c r="Q23" s="91"/>
      <c r="R23" s="91"/>
      <c r="S23" s="91"/>
      <c r="T23" s="91"/>
      <c r="U23" s="91"/>
      <c r="V23" s="91"/>
      <c r="W23" s="326">
        <f>SUM(J23:V23)</f>
        <v>0</v>
      </c>
      <c r="X23" s="327" t="str">
        <f>IF(W23=0,"0",IF(W23&gt;0,I23*W23))</f>
        <v>0</v>
      </c>
      <c r="Y23" s="18"/>
      <c r="Z23" s="19"/>
    </row>
    <row r="24" spans="1:26" ht="15" customHeight="1">
      <c r="A24" s="45"/>
      <c r="B24" s="43"/>
      <c r="C24" s="89"/>
      <c r="D24" s="89"/>
      <c r="E24" s="93"/>
      <c r="F24" s="90"/>
      <c r="G24" s="90"/>
      <c r="H24" s="90"/>
      <c r="I24" s="68" t="str">
        <f>_xlfn.IFNA(VLOOKUP(H24,'Cost Codes'!A22:H548,8),"")</f>
        <v/>
      </c>
      <c r="J24" s="91"/>
      <c r="K24" s="91"/>
      <c r="L24" s="91"/>
      <c r="M24" s="91"/>
      <c r="N24" s="91"/>
      <c r="O24" s="91"/>
      <c r="P24" s="91"/>
      <c r="Q24" s="91"/>
      <c r="R24" s="91"/>
      <c r="S24" s="91"/>
      <c r="T24" s="91"/>
      <c r="U24" s="91"/>
      <c r="V24" s="91"/>
      <c r="W24" s="326">
        <f>SUM(J24:V24)</f>
        <v>0</v>
      </c>
      <c r="X24" s="327" t="str">
        <f>IF(W24=0,"0",IF(W24&gt;0,I24*W24))</f>
        <v>0</v>
      </c>
      <c r="Y24" s="18"/>
      <c r="Z24" s="19"/>
    </row>
    <row r="25" spans="1:26" ht="15" customHeight="1">
      <c r="A25" s="45"/>
      <c r="B25" s="43"/>
      <c r="C25" s="89"/>
      <c r="D25" s="89"/>
      <c r="E25" s="93"/>
      <c r="F25" s="90"/>
      <c r="G25" s="90"/>
      <c r="H25" s="90"/>
      <c r="I25" s="68" t="str">
        <f>_xlfn.IFNA(VLOOKUP(H25,'Cost Codes'!A23:H549,8),"")</f>
        <v/>
      </c>
      <c r="J25" s="91"/>
      <c r="K25" s="91"/>
      <c r="L25" s="91"/>
      <c r="M25" s="91"/>
      <c r="N25" s="91"/>
      <c r="O25" s="91"/>
      <c r="P25" s="91"/>
      <c r="Q25" s="91"/>
      <c r="R25" s="91"/>
      <c r="S25" s="91"/>
      <c r="T25" s="91"/>
      <c r="U25" s="91"/>
      <c r="V25" s="91"/>
      <c r="W25" s="326">
        <f>SUM(J25:V25)</f>
        <v>0</v>
      </c>
      <c r="X25" s="327" t="str">
        <f>IF(W25=0,"0",IF(W25&gt;0,I25*W25))</f>
        <v>0</v>
      </c>
      <c r="Y25" s="18"/>
      <c r="Z25" s="19"/>
    </row>
    <row r="26" spans="1:26" ht="15" customHeight="1">
      <c r="A26" s="45"/>
      <c r="B26" s="43"/>
      <c r="C26" s="89"/>
      <c r="D26" s="89"/>
      <c r="E26" s="69"/>
      <c r="F26" s="90"/>
      <c r="G26" s="90"/>
      <c r="H26" s="90"/>
      <c r="I26" s="68" t="str">
        <f>_xlfn.IFNA(VLOOKUP(H26,'Cost Codes'!A24:H550,8),"")</f>
        <v/>
      </c>
      <c r="J26" s="91"/>
      <c r="K26" s="91"/>
      <c r="L26" s="91"/>
      <c r="M26" s="91"/>
      <c r="N26" s="91"/>
      <c r="O26" s="91"/>
      <c r="P26" s="91"/>
      <c r="Q26" s="91"/>
      <c r="R26" s="91"/>
      <c r="S26" s="91"/>
      <c r="T26" s="91"/>
      <c r="U26" s="91"/>
      <c r="V26" s="91"/>
      <c r="W26" s="326">
        <f>SUM(J26:V26)</f>
        <v>0</v>
      </c>
      <c r="X26" s="327" t="str">
        <f>IF(W26=0,"0",IF(W26&gt;0,I26*W26))</f>
        <v>0</v>
      </c>
      <c r="Y26" s="18"/>
      <c r="Z26" s="19"/>
    </row>
    <row r="27" spans="1:26" ht="15" customHeight="1">
      <c r="A27" s="45"/>
      <c r="B27" s="43"/>
      <c r="C27" s="89"/>
      <c r="D27" s="89"/>
      <c r="E27" s="93"/>
      <c r="F27" s="90"/>
      <c r="G27" s="90"/>
      <c r="H27" s="90"/>
      <c r="I27" s="68" t="str">
        <f>_xlfn.IFNA(VLOOKUP(H27,'Cost Codes'!A25:H551,8),"")</f>
        <v/>
      </c>
      <c r="J27" s="91"/>
      <c r="K27" s="91"/>
      <c r="L27" s="91"/>
      <c r="M27" s="91"/>
      <c r="N27" s="91"/>
      <c r="O27" s="91"/>
      <c r="P27" s="91"/>
      <c r="Q27" s="91"/>
      <c r="R27" s="91"/>
      <c r="S27" s="91"/>
      <c r="T27" s="91"/>
      <c r="U27" s="91"/>
      <c r="V27" s="91"/>
      <c r="W27" s="326">
        <f>SUM(J27:V27)</f>
        <v>0</v>
      </c>
      <c r="X27" s="327" t="str">
        <f>IF(W27=0,"0",IF(W27&gt;0,I27*W27))</f>
        <v>0</v>
      </c>
      <c r="Y27" s="18"/>
      <c r="Z27" s="19"/>
    </row>
    <row r="28" spans="1:26" ht="15" customHeight="1">
      <c r="A28" s="70"/>
      <c r="B28" s="71"/>
      <c r="C28" s="94"/>
      <c r="D28" s="94"/>
      <c r="E28" s="95"/>
      <c r="F28" s="96"/>
      <c r="G28" s="96"/>
      <c r="H28" s="96"/>
      <c r="I28" s="68" t="str">
        <f>_xlfn.IFNA(VLOOKUP(H28,'Cost Codes'!A26:H552,8),"")</f>
        <v/>
      </c>
      <c r="J28" s="92"/>
      <c r="K28" s="92"/>
      <c r="L28" s="92"/>
      <c r="M28" s="92"/>
      <c r="N28" s="92"/>
      <c r="O28" s="92"/>
      <c r="P28" s="92"/>
      <c r="Q28" s="92"/>
      <c r="R28" s="92"/>
      <c r="S28" s="92"/>
      <c r="T28" s="92"/>
      <c r="U28" s="92"/>
      <c r="V28" s="92"/>
      <c r="W28" s="326">
        <f>SUM(J28:V28)</f>
        <v>0</v>
      </c>
      <c r="X28" s="327" t="str">
        <f>IF(W28=0,"0",IF(W28&gt;0,I28*W28))</f>
        <v>0</v>
      </c>
      <c r="Y28" s="18"/>
      <c r="Z28" s="19"/>
    </row>
    <row r="29" spans="1:26" ht="15" customHeight="1">
      <c r="A29" s="45"/>
      <c r="B29" s="43"/>
      <c r="C29" s="89"/>
      <c r="D29" s="89"/>
      <c r="E29" s="93"/>
      <c r="F29" s="90"/>
      <c r="G29" s="90"/>
      <c r="H29" s="90"/>
      <c r="I29" s="68" t="str">
        <f>_xlfn.IFNA(VLOOKUP(H29,'Cost Codes'!A27:H553,8),"")</f>
        <v/>
      </c>
      <c r="J29" s="97"/>
      <c r="K29" s="97"/>
      <c r="L29" s="97"/>
      <c r="M29" s="97"/>
      <c r="N29" s="97"/>
      <c r="O29" s="97"/>
      <c r="P29" s="97"/>
      <c r="Q29" s="97"/>
      <c r="R29" s="97"/>
      <c r="S29" s="97"/>
      <c r="T29" s="97"/>
      <c r="U29" s="97"/>
      <c r="V29" s="97"/>
      <c r="W29" s="326">
        <f>SUM(J29:V29)</f>
        <v>0</v>
      </c>
      <c r="X29" s="327" t="str">
        <f>IF(W29=0,"0",IF(W29&gt;0,I29*W29))</f>
        <v>0</v>
      </c>
      <c r="Y29" s="106"/>
      <c r="Z29" s="19"/>
    </row>
    <row r="30" spans="1:26">
      <c r="A30" s="18"/>
      <c r="B30" s="43"/>
      <c r="C30" s="65"/>
      <c r="D30" s="65"/>
      <c r="E30" s="65"/>
      <c r="F30" s="66"/>
      <c r="G30" s="65"/>
      <c r="H30" s="66"/>
      <c r="I30" s="68" t="str">
        <f>_xlfn.IFNA(VLOOKUP(H30,'Cost Codes'!A28:H554,8),"")</f>
        <v/>
      </c>
      <c r="J30" s="66"/>
      <c r="K30" s="66"/>
      <c r="L30" s="66"/>
      <c r="M30" s="66"/>
      <c r="N30" s="66"/>
      <c r="O30" s="66"/>
      <c r="P30" s="66"/>
      <c r="Q30" s="66"/>
      <c r="R30" s="66"/>
      <c r="S30" s="66"/>
      <c r="T30" s="66"/>
      <c r="U30" s="66"/>
      <c r="V30" s="66"/>
      <c r="W30" s="326">
        <f>SUM(J30:V30)</f>
        <v>0</v>
      </c>
      <c r="X30" s="327" t="str">
        <f>IF(W30=0,"0",IF(W30&gt;0,I30*W30))</f>
        <v>0</v>
      </c>
      <c r="Y30" s="18"/>
      <c r="Z30" s="19"/>
    </row>
    <row r="31" spans="1:26" ht="15" thickBot="1">
      <c r="A31" s="20"/>
      <c r="B31" s="44"/>
      <c r="C31" s="21"/>
      <c r="D31" s="21"/>
      <c r="E31" s="21"/>
      <c r="F31" s="23"/>
      <c r="G31" s="21"/>
      <c r="H31" s="23"/>
      <c r="I31" s="29" t="str">
        <f>_xlfn.IFNA(VLOOKUP(H31,'Cost Codes'!A29:H555,8),"")</f>
        <v/>
      </c>
      <c r="J31" s="29"/>
      <c r="K31" s="29"/>
      <c r="L31" s="29"/>
      <c r="M31" s="29"/>
      <c r="N31" s="29"/>
      <c r="O31" s="29"/>
      <c r="P31" s="29"/>
      <c r="Q31" s="29"/>
      <c r="R31" s="29"/>
      <c r="S31" s="29"/>
      <c r="T31" s="29"/>
      <c r="U31" s="29"/>
      <c r="V31" s="29"/>
      <c r="W31" s="328">
        <f>SUM(J31:V31)</f>
        <v>0</v>
      </c>
      <c r="X31" s="329" t="str">
        <f>IF(W31=0,"0",IF(W31&gt;0,I31*W31))</f>
        <v>0</v>
      </c>
      <c r="Y31" s="44"/>
      <c r="Z31" s="41"/>
    </row>
    <row r="32" spans="1:26" ht="18.600000000000001" thickBot="1">
      <c r="J32" s="4"/>
      <c r="K32" s="4"/>
      <c r="L32" s="4"/>
      <c r="M32" s="4"/>
      <c r="N32" s="4"/>
      <c r="O32" s="4"/>
      <c r="P32" s="4"/>
      <c r="Q32" s="4"/>
      <c r="R32" s="4"/>
      <c r="T32" s="4"/>
      <c r="U32" s="4"/>
      <c r="W32" s="535">
        <f>SUM(W4:W31)</f>
        <v>0</v>
      </c>
      <c r="X32" s="536">
        <f>SUM(X4:X31)</f>
        <v>0</v>
      </c>
      <c r="Y32" s="105"/>
    </row>
  </sheetData>
  <mergeCells count="5">
    <mergeCell ref="H1:I2"/>
    <mergeCell ref="J1:J2"/>
    <mergeCell ref="V1:V2"/>
    <mergeCell ref="A1:C1"/>
    <mergeCell ref="A2:B2"/>
  </mergeCells>
  <pageMargins left="0.25" right="0.25" top="0.75" bottom="0.75" header="0.3" footer="0.3"/>
  <pageSetup scale="7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A258D-2507-45A8-90D6-C96FF3C4BD8F}">
  <sheetPr>
    <tabColor rgb="FF7030A0"/>
  </sheetPr>
  <dimension ref="A1:O529"/>
  <sheetViews>
    <sheetView workbookViewId="0">
      <pane ySplit="2" topLeftCell="A3" activePane="bottomLeft" state="frozen"/>
      <selection pane="bottomLeft" activeCell="D14" sqref="D14"/>
    </sheetView>
  </sheetViews>
  <sheetFormatPr defaultColWidth="7.88671875" defaultRowHeight="13.2"/>
  <cols>
    <col min="1" max="1" width="14.33203125" style="386" customWidth="1"/>
    <col min="2" max="2" width="24.33203125" style="394" customWidth="1"/>
    <col min="3" max="3" width="42.33203125" style="395" customWidth="1"/>
    <col min="4" max="4" width="18.44140625" style="394" customWidth="1"/>
    <col min="5" max="5" width="8.109375" style="394" customWidth="1"/>
    <col min="6" max="6" width="24.109375" style="395" customWidth="1"/>
    <col min="7" max="7" width="10.5546875" style="394" customWidth="1"/>
    <col min="8" max="8" width="13.88671875" style="394" customWidth="1"/>
    <col min="9" max="9" width="2.5546875" style="175" customWidth="1"/>
    <col min="10" max="16384" width="7.88671875" style="175"/>
  </cols>
  <sheetData>
    <row r="1" spans="1:15" ht="42" customHeight="1">
      <c r="A1" s="287" t="s">
        <v>1534</v>
      </c>
      <c r="B1" s="288"/>
      <c r="C1" s="288"/>
      <c r="D1" s="288"/>
      <c r="E1" s="288"/>
      <c r="F1" s="288"/>
      <c r="G1" s="288"/>
      <c r="H1" s="289"/>
    </row>
    <row r="2" spans="1:15" ht="32.25" customHeight="1" thickBot="1">
      <c r="A2" s="385" t="s">
        <v>589</v>
      </c>
      <c r="B2" s="387" t="s">
        <v>99</v>
      </c>
      <c r="C2" s="387" t="s">
        <v>100</v>
      </c>
      <c r="D2" s="387" t="s">
        <v>101</v>
      </c>
      <c r="E2" s="387" t="s">
        <v>57</v>
      </c>
      <c r="F2" s="387" t="s">
        <v>62</v>
      </c>
      <c r="G2" s="387" t="s">
        <v>102</v>
      </c>
      <c r="H2" s="387" t="s">
        <v>580</v>
      </c>
      <c r="I2" s="176"/>
    </row>
    <row r="3" spans="1:15" ht="12.75" customHeight="1">
      <c r="A3" s="376">
        <v>8010</v>
      </c>
      <c r="B3" s="241" t="s">
        <v>103</v>
      </c>
      <c r="C3" s="241" t="s">
        <v>581</v>
      </c>
      <c r="D3" s="241" t="s">
        <v>104</v>
      </c>
      <c r="E3" s="241" t="s">
        <v>105</v>
      </c>
      <c r="F3" s="241" t="s">
        <v>106</v>
      </c>
      <c r="G3" s="241" t="s">
        <v>107</v>
      </c>
      <c r="H3" s="242">
        <v>1.28</v>
      </c>
      <c r="I3" s="290" t="s">
        <v>108</v>
      </c>
      <c r="J3" s="291"/>
      <c r="K3" s="291"/>
      <c r="L3" s="291"/>
      <c r="M3" s="291"/>
      <c r="N3" s="291"/>
      <c r="O3" s="292"/>
    </row>
    <row r="4" spans="1:15" ht="14.4">
      <c r="A4" s="377">
        <v>8011</v>
      </c>
      <c r="B4" s="243" t="s">
        <v>103</v>
      </c>
      <c r="C4" s="243" t="s">
        <v>582</v>
      </c>
      <c r="D4" s="243" t="s">
        <v>109</v>
      </c>
      <c r="E4" s="243" t="s">
        <v>110</v>
      </c>
      <c r="F4" s="243" t="s">
        <v>106</v>
      </c>
      <c r="G4" s="243" t="s">
        <v>107</v>
      </c>
      <c r="H4" s="244">
        <v>20.32</v>
      </c>
      <c r="I4" s="293"/>
      <c r="J4" s="294"/>
      <c r="K4" s="294"/>
      <c r="L4" s="294"/>
      <c r="M4" s="294"/>
      <c r="N4" s="294"/>
      <c r="O4" s="295"/>
    </row>
    <row r="5" spans="1:15" ht="14.4">
      <c r="A5" s="376">
        <v>8012</v>
      </c>
      <c r="B5" s="241" t="s">
        <v>103</v>
      </c>
      <c r="C5" s="241" t="s">
        <v>583</v>
      </c>
      <c r="D5" s="241" t="s">
        <v>111</v>
      </c>
      <c r="E5" s="241" t="s">
        <v>112</v>
      </c>
      <c r="F5" s="241" t="s">
        <v>106</v>
      </c>
      <c r="G5" s="241" t="s">
        <v>107</v>
      </c>
      <c r="H5" s="242">
        <v>28.56</v>
      </c>
      <c r="I5" s="293"/>
      <c r="J5" s="294"/>
      <c r="K5" s="294"/>
      <c r="L5" s="294"/>
      <c r="M5" s="294"/>
      <c r="N5" s="294"/>
      <c r="O5" s="295"/>
    </row>
    <row r="6" spans="1:15" ht="14.4">
      <c r="A6" s="377">
        <v>8013</v>
      </c>
      <c r="B6" s="243" t="s">
        <v>103</v>
      </c>
      <c r="C6" s="243" t="s">
        <v>584</v>
      </c>
      <c r="D6" s="243" t="s">
        <v>113</v>
      </c>
      <c r="E6" s="243" t="s">
        <v>114</v>
      </c>
      <c r="F6" s="243" t="s">
        <v>106</v>
      </c>
      <c r="G6" s="243" t="s">
        <v>107</v>
      </c>
      <c r="H6" s="244">
        <v>31.69</v>
      </c>
      <c r="I6" s="293"/>
      <c r="J6" s="294"/>
      <c r="K6" s="294"/>
      <c r="L6" s="294"/>
      <c r="M6" s="294"/>
      <c r="N6" s="294"/>
      <c r="O6" s="295"/>
    </row>
    <row r="7" spans="1:15" ht="14.4">
      <c r="A7" s="376">
        <v>8014</v>
      </c>
      <c r="B7" s="241" t="s">
        <v>103</v>
      </c>
      <c r="C7" s="241" t="s">
        <v>585</v>
      </c>
      <c r="D7" s="241" t="s">
        <v>115</v>
      </c>
      <c r="E7" s="241" t="s">
        <v>116</v>
      </c>
      <c r="F7" s="241" t="s">
        <v>106</v>
      </c>
      <c r="G7" s="241" t="s">
        <v>107</v>
      </c>
      <c r="H7" s="242">
        <v>68.709999999999994</v>
      </c>
      <c r="I7" s="293"/>
      <c r="J7" s="294"/>
      <c r="K7" s="294"/>
      <c r="L7" s="294"/>
      <c r="M7" s="294"/>
      <c r="N7" s="294"/>
      <c r="O7" s="295"/>
    </row>
    <row r="8" spans="1:15" ht="14.4">
      <c r="A8" s="377">
        <v>8015</v>
      </c>
      <c r="B8" s="243" t="s">
        <v>103</v>
      </c>
      <c r="C8" s="243" t="s">
        <v>586</v>
      </c>
      <c r="D8" s="243" t="s">
        <v>117</v>
      </c>
      <c r="E8" s="243" t="s">
        <v>118</v>
      </c>
      <c r="F8" s="243" t="s">
        <v>106</v>
      </c>
      <c r="G8" s="243" t="s">
        <v>107</v>
      </c>
      <c r="H8" s="244">
        <v>108.12</v>
      </c>
      <c r="I8" s="293"/>
      <c r="J8" s="294"/>
      <c r="K8" s="294"/>
      <c r="L8" s="294"/>
      <c r="M8" s="294"/>
      <c r="N8" s="294"/>
      <c r="O8" s="295"/>
    </row>
    <row r="9" spans="1:15" ht="14.4">
      <c r="A9" s="376">
        <v>8016</v>
      </c>
      <c r="B9" s="241" t="s">
        <v>103</v>
      </c>
      <c r="C9" s="241" t="s">
        <v>587</v>
      </c>
      <c r="D9" s="241" t="s">
        <v>119</v>
      </c>
      <c r="E9" s="241" t="s">
        <v>120</v>
      </c>
      <c r="F9" s="241" t="s">
        <v>106</v>
      </c>
      <c r="G9" s="241" t="s">
        <v>107</v>
      </c>
      <c r="H9" s="242">
        <v>172.25</v>
      </c>
      <c r="I9" s="293"/>
      <c r="J9" s="294"/>
      <c r="K9" s="294"/>
      <c r="L9" s="294"/>
      <c r="M9" s="294"/>
      <c r="N9" s="294"/>
      <c r="O9" s="295"/>
    </row>
    <row r="10" spans="1:15" ht="14.4">
      <c r="A10" s="377">
        <v>8017</v>
      </c>
      <c r="B10" s="243" t="s">
        <v>103</v>
      </c>
      <c r="C10" s="243" t="s">
        <v>588</v>
      </c>
      <c r="D10" s="243" t="s">
        <v>121</v>
      </c>
      <c r="E10" s="243" t="s">
        <v>122</v>
      </c>
      <c r="F10" s="243" t="s">
        <v>106</v>
      </c>
      <c r="G10" s="243" t="s">
        <v>107</v>
      </c>
      <c r="H10" s="244">
        <v>182.81</v>
      </c>
      <c r="I10" s="293"/>
      <c r="J10" s="294"/>
      <c r="K10" s="294"/>
      <c r="L10" s="294"/>
      <c r="M10" s="294"/>
      <c r="N10" s="294"/>
      <c r="O10" s="295"/>
    </row>
    <row r="11" spans="1:15" ht="14.4">
      <c r="A11" s="376">
        <v>8040</v>
      </c>
      <c r="B11" s="241" t="s">
        <v>123</v>
      </c>
      <c r="C11" s="240"/>
      <c r="D11" s="240" t="s">
        <v>590</v>
      </c>
      <c r="E11" s="380" t="s">
        <v>592</v>
      </c>
      <c r="F11" s="240"/>
      <c r="G11" s="241" t="s">
        <v>107</v>
      </c>
      <c r="H11" s="242">
        <v>39.28</v>
      </c>
      <c r="I11" s="293"/>
      <c r="J11" s="294"/>
      <c r="K11" s="294"/>
      <c r="L11" s="294"/>
      <c r="M11" s="294"/>
      <c r="N11" s="294"/>
      <c r="O11" s="295"/>
    </row>
    <row r="12" spans="1:15" ht="14.4">
      <c r="A12" s="377">
        <v>8041</v>
      </c>
      <c r="B12" s="243" t="s">
        <v>123</v>
      </c>
      <c r="C12" s="177"/>
      <c r="D12" s="177" t="s">
        <v>591</v>
      </c>
      <c r="E12" s="381" t="s">
        <v>593</v>
      </c>
      <c r="F12" s="177"/>
      <c r="G12" s="243" t="s">
        <v>107</v>
      </c>
      <c r="H12" s="244">
        <v>48.32</v>
      </c>
      <c r="I12" s="293"/>
      <c r="J12" s="294"/>
      <c r="K12" s="294"/>
      <c r="L12" s="294"/>
      <c r="M12" s="294"/>
      <c r="N12" s="294"/>
      <c r="O12" s="295"/>
    </row>
    <row r="13" spans="1:15" ht="14.4">
      <c r="A13" s="376">
        <v>8050</v>
      </c>
      <c r="B13" s="241" t="s">
        <v>124</v>
      </c>
      <c r="C13" s="241"/>
      <c r="D13" s="240"/>
      <c r="E13" s="241" t="s">
        <v>125</v>
      </c>
      <c r="F13" s="380" t="s">
        <v>596</v>
      </c>
      <c r="G13" s="241" t="s">
        <v>107</v>
      </c>
      <c r="H13" s="242">
        <v>5.71</v>
      </c>
      <c r="I13" s="293"/>
      <c r="J13" s="294"/>
      <c r="K13" s="294"/>
      <c r="L13" s="294"/>
      <c r="M13" s="294"/>
      <c r="N13" s="294"/>
      <c r="O13" s="295"/>
    </row>
    <row r="14" spans="1:15" ht="14.4">
      <c r="A14" s="377">
        <v>8051</v>
      </c>
      <c r="B14" s="381" t="s">
        <v>594</v>
      </c>
      <c r="C14" s="381" t="s">
        <v>595</v>
      </c>
      <c r="D14" s="177"/>
      <c r="E14" s="243" t="s">
        <v>126</v>
      </c>
      <c r="F14" s="381" t="s">
        <v>596</v>
      </c>
      <c r="G14" s="243" t="s">
        <v>107</v>
      </c>
      <c r="H14" s="244">
        <v>11.62</v>
      </c>
      <c r="I14" s="293"/>
      <c r="J14" s="294"/>
      <c r="K14" s="294"/>
      <c r="L14" s="294"/>
      <c r="M14" s="294"/>
      <c r="N14" s="294"/>
      <c r="O14" s="295"/>
    </row>
    <row r="15" spans="1:15" ht="14.4">
      <c r="A15" s="376">
        <v>8060</v>
      </c>
      <c r="B15" s="241" t="s">
        <v>127</v>
      </c>
      <c r="C15" s="380" t="s">
        <v>598</v>
      </c>
      <c r="D15" s="241" t="s">
        <v>128</v>
      </c>
      <c r="E15" s="241" t="s">
        <v>129</v>
      </c>
      <c r="F15" s="240"/>
      <c r="G15" s="241" t="s">
        <v>107</v>
      </c>
      <c r="H15" s="242">
        <v>2.0699999999999998</v>
      </c>
      <c r="I15" s="293"/>
      <c r="J15" s="294"/>
      <c r="K15" s="294"/>
      <c r="L15" s="294"/>
      <c r="M15" s="294"/>
      <c r="N15" s="294"/>
      <c r="O15" s="295"/>
    </row>
    <row r="16" spans="1:15" ht="14.4">
      <c r="A16" s="377">
        <v>8061</v>
      </c>
      <c r="B16" s="243" t="s">
        <v>127</v>
      </c>
      <c r="C16" s="381" t="s">
        <v>599</v>
      </c>
      <c r="D16" s="243" t="s">
        <v>130</v>
      </c>
      <c r="E16" s="243" t="s">
        <v>131</v>
      </c>
      <c r="F16" s="177"/>
      <c r="G16" s="243" t="s">
        <v>107</v>
      </c>
      <c r="H16" s="244">
        <v>5.09</v>
      </c>
      <c r="I16" s="293"/>
      <c r="J16" s="294"/>
      <c r="K16" s="294"/>
      <c r="L16" s="294"/>
      <c r="M16" s="294"/>
      <c r="N16" s="294"/>
      <c r="O16" s="295"/>
    </row>
    <row r="17" spans="1:15" ht="43.2">
      <c r="A17" s="376">
        <v>8062</v>
      </c>
      <c r="B17" s="241" t="s">
        <v>132</v>
      </c>
      <c r="C17" s="380" t="s">
        <v>600</v>
      </c>
      <c r="D17" s="241" t="s">
        <v>133</v>
      </c>
      <c r="E17" s="241" t="s">
        <v>131</v>
      </c>
      <c r="F17" s="240" t="s">
        <v>134</v>
      </c>
      <c r="G17" s="241" t="s">
        <v>107</v>
      </c>
      <c r="H17" s="242">
        <v>2.77</v>
      </c>
      <c r="I17" s="293"/>
      <c r="J17" s="294"/>
      <c r="K17" s="294"/>
      <c r="L17" s="294"/>
      <c r="M17" s="294"/>
      <c r="N17" s="294"/>
      <c r="O17" s="295"/>
    </row>
    <row r="18" spans="1:15" ht="25.5" customHeight="1">
      <c r="A18" s="377">
        <v>8063</v>
      </c>
      <c r="B18" s="243" t="s">
        <v>135</v>
      </c>
      <c r="C18" s="381" t="s">
        <v>602</v>
      </c>
      <c r="D18" s="243" t="s">
        <v>136</v>
      </c>
      <c r="E18" s="243" t="s">
        <v>137</v>
      </c>
      <c r="F18" s="381" t="s">
        <v>611</v>
      </c>
      <c r="G18" s="243" t="s">
        <v>107</v>
      </c>
      <c r="H18" s="244">
        <v>48.94</v>
      </c>
      <c r="I18" s="296" t="s">
        <v>1533</v>
      </c>
      <c r="J18" s="297"/>
      <c r="K18" s="297"/>
      <c r="L18" s="297"/>
      <c r="M18" s="297"/>
      <c r="N18" s="297"/>
      <c r="O18" s="298"/>
    </row>
    <row r="19" spans="1:15" ht="29.4" thickBot="1">
      <c r="A19" s="376">
        <v>8064</v>
      </c>
      <c r="B19" s="380" t="s">
        <v>597</v>
      </c>
      <c r="C19" s="380" t="s">
        <v>601</v>
      </c>
      <c r="D19" s="380" t="s">
        <v>605</v>
      </c>
      <c r="E19" s="245" t="s">
        <v>607</v>
      </c>
      <c r="F19" s="380" t="s">
        <v>612</v>
      </c>
      <c r="G19" s="241" t="s">
        <v>107</v>
      </c>
      <c r="H19" s="242">
        <v>53.28</v>
      </c>
      <c r="I19" s="299"/>
      <c r="J19" s="300"/>
      <c r="K19" s="300"/>
      <c r="L19" s="300"/>
      <c r="M19" s="300"/>
      <c r="N19" s="300"/>
      <c r="O19" s="301"/>
    </row>
    <row r="20" spans="1:15" ht="14.4">
      <c r="A20" s="376">
        <v>8065</v>
      </c>
      <c r="B20" s="241" t="s">
        <v>138</v>
      </c>
      <c r="C20" s="241" t="s">
        <v>139</v>
      </c>
      <c r="D20" s="241" t="s">
        <v>140</v>
      </c>
      <c r="E20" s="245" t="s">
        <v>608</v>
      </c>
      <c r="F20" s="241" t="s">
        <v>141</v>
      </c>
      <c r="G20" s="241" t="s">
        <v>107</v>
      </c>
      <c r="H20" s="242">
        <v>235.66</v>
      </c>
    </row>
    <row r="21" spans="1:15" ht="14.4">
      <c r="A21" s="377">
        <v>8066</v>
      </c>
      <c r="B21" s="243" t="s">
        <v>138</v>
      </c>
      <c r="C21" s="381" t="s">
        <v>603</v>
      </c>
      <c r="D21" s="243" t="s">
        <v>142</v>
      </c>
      <c r="E21" s="246" t="s">
        <v>609</v>
      </c>
      <c r="F21" s="243"/>
      <c r="G21" s="243" t="s">
        <v>107</v>
      </c>
      <c r="H21" s="244">
        <v>71.44</v>
      </c>
    </row>
    <row r="22" spans="1:15" ht="28.8">
      <c r="A22" s="376">
        <v>8067</v>
      </c>
      <c r="B22" s="241" t="s">
        <v>143</v>
      </c>
      <c r="C22" s="380" t="s">
        <v>604</v>
      </c>
      <c r="D22" s="380" t="s">
        <v>606</v>
      </c>
      <c r="E22" s="245" t="s">
        <v>610</v>
      </c>
      <c r="F22" s="380" t="s">
        <v>613</v>
      </c>
      <c r="G22" s="241" t="s">
        <v>107</v>
      </c>
      <c r="H22" s="242">
        <v>80.23</v>
      </c>
    </row>
    <row r="23" spans="1:15" ht="28.8">
      <c r="A23" s="378" t="s">
        <v>144</v>
      </c>
      <c r="B23" s="243" t="s">
        <v>145</v>
      </c>
      <c r="C23" s="177" t="s">
        <v>146</v>
      </c>
      <c r="D23" s="243" t="s">
        <v>147</v>
      </c>
      <c r="E23" s="246" t="s">
        <v>624</v>
      </c>
      <c r="F23" s="177"/>
      <c r="G23" s="243" t="s">
        <v>107</v>
      </c>
      <c r="H23" s="244">
        <v>196.01</v>
      </c>
    </row>
    <row r="24" spans="1:15" ht="14.4">
      <c r="A24" s="376">
        <v>8068</v>
      </c>
      <c r="B24" s="241" t="s">
        <v>148</v>
      </c>
      <c r="C24" s="380" t="s">
        <v>614</v>
      </c>
      <c r="D24" s="380" t="s">
        <v>623</v>
      </c>
      <c r="E24" s="240"/>
      <c r="F24" s="240"/>
      <c r="G24" s="241" t="s">
        <v>107</v>
      </c>
      <c r="H24" s="242">
        <v>14.58</v>
      </c>
    </row>
    <row r="25" spans="1:15" ht="14.4">
      <c r="A25" s="378" t="s">
        <v>149</v>
      </c>
      <c r="B25" s="243" t="s">
        <v>148</v>
      </c>
      <c r="C25" s="381" t="s">
        <v>615</v>
      </c>
      <c r="D25" s="381" t="s">
        <v>621</v>
      </c>
      <c r="E25" s="177"/>
      <c r="F25" s="177"/>
      <c r="G25" s="243" t="s">
        <v>107</v>
      </c>
      <c r="H25" s="244">
        <v>8.56</v>
      </c>
    </row>
    <row r="26" spans="1:15" ht="14.4">
      <c r="A26" s="379" t="s">
        <v>150</v>
      </c>
      <c r="B26" s="241" t="s">
        <v>148</v>
      </c>
      <c r="C26" s="380" t="s">
        <v>616</v>
      </c>
      <c r="D26" s="380" t="s">
        <v>622</v>
      </c>
      <c r="E26" s="240"/>
      <c r="F26" s="240"/>
      <c r="G26" s="241" t="s">
        <v>107</v>
      </c>
      <c r="H26" s="242">
        <v>47.5</v>
      </c>
    </row>
    <row r="27" spans="1:15" ht="14.4">
      <c r="A27" s="377">
        <v>8070</v>
      </c>
      <c r="B27" s="243" t="s">
        <v>151</v>
      </c>
      <c r="C27" s="177" t="s">
        <v>617</v>
      </c>
      <c r="D27" s="177"/>
      <c r="E27" s="243" t="s">
        <v>152</v>
      </c>
      <c r="F27" s="243"/>
      <c r="G27" s="243" t="s">
        <v>153</v>
      </c>
      <c r="H27" s="244">
        <v>0.68</v>
      </c>
    </row>
    <row r="28" spans="1:15" ht="14.4">
      <c r="A28" s="376">
        <v>8071</v>
      </c>
      <c r="B28" s="241" t="s">
        <v>151</v>
      </c>
      <c r="C28" s="240" t="s">
        <v>618</v>
      </c>
      <c r="D28" s="240"/>
      <c r="E28" s="241" t="s">
        <v>152</v>
      </c>
      <c r="F28" s="241"/>
      <c r="G28" s="241" t="s">
        <v>107</v>
      </c>
      <c r="H28" s="242">
        <v>25.8</v>
      </c>
    </row>
    <row r="29" spans="1:15" ht="14.4">
      <c r="A29" s="377">
        <v>8072</v>
      </c>
      <c r="B29" s="243" t="s">
        <v>154</v>
      </c>
      <c r="C29" s="177" t="s">
        <v>619</v>
      </c>
      <c r="D29" s="177"/>
      <c r="E29" s="243" t="s">
        <v>155</v>
      </c>
      <c r="F29" s="243"/>
      <c r="G29" s="243" t="s">
        <v>153</v>
      </c>
      <c r="H29" s="244">
        <v>0.68</v>
      </c>
    </row>
    <row r="30" spans="1:15" ht="14.4">
      <c r="A30" s="376">
        <v>8073</v>
      </c>
      <c r="B30" s="241" t="s">
        <v>154</v>
      </c>
      <c r="C30" s="240" t="s">
        <v>619</v>
      </c>
      <c r="D30" s="240"/>
      <c r="E30" s="241" t="s">
        <v>155</v>
      </c>
      <c r="F30" s="240"/>
      <c r="G30" s="241" t="s">
        <v>107</v>
      </c>
      <c r="H30" s="242">
        <v>19.89</v>
      </c>
    </row>
    <row r="31" spans="1:15" ht="14.4">
      <c r="A31" s="377">
        <v>8074</v>
      </c>
      <c r="B31" s="243" t="s">
        <v>154</v>
      </c>
      <c r="C31" s="243" t="s">
        <v>156</v>
      </c>
      <c r="D31" s="177"/>
      <c r="E31" s="246" t="s">
        <v>625</v>
      </c>
      <c r="F31" s="177"/>
      <c r="G31" s="243" t="s">
        <v>107</v>
      </c>
      <c r="H31" s="244">
        <v>22.91</v>
      </c>
    </row>
    <row r="32" spans="1:15" ht="14.4">
      <c r="A32" s="376">
        <v>8075</v>
      </c>
      <c r="B32" s="241" t="s">
        <v>157</v>
      </c>
      <c r="C32" s="240" t="s">
        <v>620</v>
      </c>
      <c r="D32" s="240"/>
      <c r="E32" s="240"/>
      <c r="F32" s="240"/>
      <c r="G32" s="241" t="s">
        <v>153</v>
      </c>
      <c r="H32" s="242">
        <v>0.63</v>
      </c>
    </row>
    <row r="33" spans="1:8" ht="28.8">
      <c r="A33" s="377">
        <v>8076</v>
      </c>
      <c r="B33" s="177" t="s">
        <v>158</v>
      </c>
      <c r="C33" s="381" t="s">
        <v>626</v>
      </c>
      <c r="D33" s="177"/>
      <c r="E33" s="381" t="s">
        <v>636</v>
      </c>
      <c r="F33" s="177"/>
      <c r="G33" s="243" t="s">
        <v>107</v>
      </c>
      <c r="H33" s="244">
        <v>42.27</v>
      </c>
    </row>
    <row r="34" spans="1:8" ht="28.8">
      <c r="A34" s="376">
        <v>8077</v>
      </c>
      <c r="B34" s="240" t="s">
        <v>159</v>
      </c>
      <c r="C34" s="380" t="s">
        <v>627</v>
      </c>
      <c r="D34" s="241"/>
      <c r="E34" s="245" t="s">
        <v>637</v>
      </c>
      <c r="F34" s="380" t="s">
        <v>640</v>
      </c>
      <c r="G34" s="241" t="s">
        <v>107</v>
      </c>
      <c r="H34" s="242">
        <v>30.2</v>
      </c>
    </row>
    <row r="35" spans="1:8" ht="28.8">
      <c r="A35" s="377">
        <v>8078</v>
      </c>
      <c r="B35" s="177" t="s">
        <v>160</v>
      </c>
      <c r="C35" s="381" t="s">
        <v>628</v>
      </c>
      <c r="D35" s="177"/>
      <c r="E35" s="381" t="s">
        <v>638</v>
      </c>
      <c r="F35" s="177"/>
      <c r="G35" s="243" t="s">
        <v>107</v>
      </c>
      <c r="H35" s="244">
        <v>64.180000000000007</v>
      </c>
    </row>
    <row r="36" spans="1:8" ht="14.4">
      <c r="A36" s="376">
        <v>8079</v>
      </c>
      <c r="B36" s="241" t="s">
        <v>161</v>
      </c>
      <c r="C36" s="380" t="s">
        <v>629</v>
      </c>
      <c r="D36" s="241"/>
      <c r="E36" s="241" t="s">
        <v>162</v>
      </c>
      <c r="F36" s="241"/>
      <c r="G36" s="241" t="s">
        <v>107</v>
      </c>
      <c r="H36" s="242">
        <v>59.91</v>
      </c>
    </row>
    <row r="37" spans="1:8" ht="14.4">
      <c r="A37" s="377">
        <v>8080</v>
      </c>
      <c r="B37" s="243" t="s">
        <v>163</v>
      </c>
      <c r="C37" s="381" t="s">
        <v>630</v>
      </c>
      <c r="D37" s="177"/>
      <c r="E37" s="243" t="s">
        <v>164</v>
      </c>
      <c r="F37" s="177"/>
      <c r="G37" s="243" t="s">
        <v>107</v>
      </c>
      <c r="H37" s="244">
        <v>10.37</v>
      </c>
    </row>
    <row r="38" spans="1:8" ht="14.4">
      <c r="A38" s="376">
        <v>8081</v>
      </c>
      <c r="B38" s="241" t="s">
        <v>163</v>
      </c>
      <c r="C38" s="380" t="s">
        <v>631</v>
      </c>
      <c r="D38" s="240"/>
      <c r="E38" s="241" t="s">
        <v>165</v>
      </c>
      <c r="F38" s="240"/>
      <c r="G38" s="241" t="s">
        <v>107</v>
      </c>
      <c r="H38" s="242">
        <v>11.14</v>
      </c>
    </row>
    <row r="39" spans="1:8" ht="14.4">
      <c r="A39" s="377">
        <v>8082</v>
      </c>
      <c r="B39" s="243" t="s">
        <v>163</v>
      </c>
      <c r="C39" s="381" t="s">
        <v>632</v>
      </c>
      <c r="D39" s="177"/>
      <c r="E39" s="243" t="s">
        <v>166</v>
      </c>
      <c r="F39" s="177"/>
      <c r="G39" s="243" t="s">
        <v>107</v>
      </c>
      <c r="H39" s="244">
        <v>14.84</v>
      </c>
    </row>
    <row r="40" spans="1:8" ht="14.4">
      <c r="A40" s="376">
        <v>8083</v>
      </c>
      <c r="B40" s="241" t="s">
        <v>163</v>
      </c>
      <c r="C40" s="380" t="s">
        <v>633</v>
      </c>
      <c r="D40" s="240"/>
      <c r="E40" s="241" t="s">
        <v>639</v>
      </c>
      <c r="F40" s="240"/>
      <c r="G40" s="241" t="s">
        <v>107</v>
      </c>
      <c r="H40" s="242">
        <v>12.01</v>
      </c>
    </row>
    <row r="41" spans="1:8" ht="14.4">
      <c r="A41" s="377">
        <v>8084</v>
      </c>
      <c r="B41" s="243" t="s">
        <v>163</v>
      </c>
      <c r="C41" s="381" t="s">
        <v>634</v>
      </c>
      <c r="D41" s="177"/>
      <c r="E41" s="243" t="s">
        <v>167</v>
      </c>
      <c r="F41" s="177"/>
      <c r="G41" s="243" t="s">
        <v>107</v>
      </c>
      <c r="H41" s="244">
        <v>6.24</v>
      </c>
    </row>
    <row r="42" spans="1:8" ht="14.4">
      <c r="A42" s="376">
        <v>8085</v>
      </c>
      <c r="B42" s="241" t="s">
        <v>163</v>
      </c>
      <c r="C42" s="380" t="s">
        <v>635</v>
      </c>
      <c r="D42" s="240"/>
      <c r="E42" s="241" t="s">
        <v>168</v>
      </c>
      <c r="F42" s="240"/>
      <c r="G42" s="241" t="s">
        <v>107</v>
      </c>
      <c r="H42" s="242">
        <v>7.54</v>
      </c>
    </row>
    <row r="43" spans="1:8" ht="14.4">
      <c r="A43" s="377">
        <v>8086</v>
      </c>
      <c r="B43" s="243" t="s">
        <v>163</v>
      </c>
      <c r="C43" s="381" t="s">
        <v>641</v>
      </c>
      <c r="D43" s="177"/>
      <c r="E43" s="243" t="s">
        <v>169</v>
      </c>
      <c r="F43" s="177" t="s">
        <v>648</v>
      </c>
      <c r="G43" s="243" t="s">
        <v>107</v>
      </c>
      <c r="H43" s="244">
        <v>12.52</v>
      </c>
    </row>
    <row r="44" spans="1:8" ht="14.4">
      <c r="A44" s="376">
        <v>8087</v>
      </c>
      <c r="B44" s="241" t="s">
        <v>163</v>
      </c>
      <c r="C44" s="380" t="s">
        <v>641</v>
      </c>
      <c r="D44" s="240"/>
      <c r="E44" s="241" t="s">
        <v>169</v>
      </c>
      <c r="F44" s="240" t="s">
        <v>648</v>
      </c>
      <c r="G44" s="241" t="s">
        <v>107</v>
      </c>
      <c r="H44" s="242">
        <v>13.46</v>
      </c>
    </row>
    <row r="45" spans="1:8" ht="14.4">
      <c r="A45" s="377">
        <v>8088</v>
      </c>
      <c r="B45" s="243" t="s">
        <v>163</v>
      </c>
      <c r="C45" s="381" t="s">
        <v>641</v>
      </c>
      <c r="D45" s="177"/>
      <c r="E45" s="243" t="s">
        <v>170</v>
      </c>
      <c r="F45" s="177" t="s">
        <v>648</v>
      </c>
      <c r="G45" s="243" t="s">
        <v>107</v>
      </c>
      <c r="H45" s="244">
        <v>17.2</v>
      </c>
    </row>
    <row r="46" spans="1:8" ht="14.4">
      <c r="A46" s="376">
        <v>8089</v>
      </c>
      <c r="B46" s="241" t="s">
        <v>163</v>
      </c>
      <c r="C46" s="240"/>
      <c r="D46" s="240"/>
      <c r="E46" s="241" t="s">
        <v>171</v>
      </c>
      <c r="F46" s="240" t="s">
        <v>648</v>
      </c>
      <c r="G46" s="241" t="s">
        <v>107</v>
      </c>
      <c r="H46" s="242">
        <v>19.07</v>
      </c>
    </row>
    <row r="47" spans="1:8" ht="14.4">
      <c r="A47" s="377">
        <v>8090</v>
      </c>
      <c r="B47" s="243" t="s">
        <v>163</v>
      </c>
      <c r="C47" s="381" t="s">
        <v>642</v>
      </c>
      <c r="D47" s="177"/>
      <c r="E47" s="177" t="s">
        <v>607</v>
      </c>
      <c r="F47" s="177"/>
      <c r="G47" s="243" t="s">
        <v>107</v>
      </c>
      <c r="H47" s="244">
        <v>21.87</v>
      </c>
    </row>
    <row r="48" spans="1:8" ht="14.4">
      <c r="A48" s="376">
        <v>8091</v>
      </c>
      <c r="B48" s="241" t="s">
        <v>163</v>
      </c>
      <c r="C48" s="240"/>
      <c r="D48" s="240"/>
      <c r="E48" s="240"/>
      <c r="F48" s="240" t="s">
        <v>648</v>
      </c>
      <c r="G48" s="241" t="s">
        <v>107</v>
      </c>
      <c r="H48" s="242">
        <v>23.74</v>
      </c>
    </row>
    <row r="49" spans="1:8" ht="14.4">
      <c r="A49" s="377">
        <v>8110</v>
      </c>
      <c r="B49" s="243" t="s">
        <v>172</v>
      </c>
      <c r="C49" s="381" t="s">
        <v>643</v>
      </c>
      <c r="D49" s="243"/>
      <c r="E49" s="246"/>
      <c r="F49" s="243"/>
      <c r="G49" s="243" t="s">
        <v>107</v>
      </c>
      <c r="H49" s="244">
        <v>50.8</v>
      </c>
    </row>
    <row r="50" spans="1:8" ht="14.4">
      <c r="A50" s="376">
        <v>8111</v>
      </c>
      <c r="B50" s="241" t="s">
        <v>172</v>
      </c>
      <c r="C50" s="380" t="s">
        <v>644</v>
      </c>
      <c r="D50" s="241" t="s">
        <v>174</v>
      </c>
      <c r="E50" s="245"/>
      <c r="F50" s="241" t="s">
        <v>173</v>
      </c>
      <c r="G50" s="241" t="s">
        <v>107</v>
      </c>
      <c r="H50" s="242">
        <v>53.15</v>
      </c>
    </row>
    <row r="51" spans="1:8" ht="14.4">
      <c r="A51" s="377">
        <v>8112</v>
      </c>
      <c r="B51" s="243" t="s">
        <v>172</v>
      </c>
      <c r="C51" s="381" t="s">
        <v>645</v>
      </c>
      <c r="D51" s="243" t="s">
        <v>175</v>
      </c>
      <c r="E51" s="246"/>
      <c r="F51" s="243" t="s">
        <v>173</v>
      </c>
      <c r="G51" s="243" t="s">
        <v>107</v>
      </c>
      <c r="H51" s="244">
        <v>93.74</v>
      </c>
    </row>
    <row r="52" spans="1:8" ht="14.4">
      <c r="A52" s="376">
        <v>8113</v>
      </c>
      <c r="B52" s="241" t="s">
        <v>172</v>
      </c>
      <c r="C52" s="380" t="s">
        <v>646</v>
      </c>
      <c r="D52" s="380" t="s">
        <v>647</v>
      </c>
      <c r="E52" s="245"/>
      <c r="F52" s="241" t="s">
        <v>173</v>
      </c>
      <c r="G52" s="241" t="s">
        <v>107</v>
      </c>
      <c r="H52" s="242">
        <v>103.75</v>
      </c>
    </row>
    <row r="53" spans="1:8" ht="14.4">
      <c r="A53" s="377">
        <v>8120</v>
      </c>
      <c r="B53" s="243" t="s">
        <v>176</v>
      </c>
      <c r="C53" s="381" t="s">
        <v>650</v>
      </c>
      <c r="D53" s="381" t="s">
        <v>659</v>
      </c>
      <c r="E53" s="243" t="s">
        <v>177</v>
      </c>
      <c r="F53" s="381" t="s">
        <v>669</v>
      </c>
      <c r="G53" s="243" t="s">
        <v>107</v>
      </c>
      <c r="H53" s="244">
        <v>411.9</v>
      </c>
    </row>
    <row r="54" spans="1:8" ht="14.4">
      <c r="A54" s="376">
        <v>8121</v>
      </c>
      <c r="B54" s="241" t="s">
        <v>176</v>
      </c>
      <c r="C54" s="380" t="s">
        <v>651</v>
      </c>
      <c r="D54" s="380" t="s">
        <v>659</v>
      </c>
      <c r="E54" s="241" t="s">
        <v>178</v>
      </c>
      <c r="F54" s="380" t="s">
        <v>669</v>
      </c>
      <c r="G54" s="241" t="s">
        <v>107</v>
      </c>
      <c r="H54" s="242">
        <v>481.57</v>
      </c>
    </row>
    <row r="55" spans="1:8" ht="14.4">
      <c r="A55" s="377">
        <v>8122</v>
      </c>
      <c r="B55" s="243" t="s">
        <v>176</v>
      </c>
      <c r="C55" s="381" t="s">
        <v>652</v>
      </c>
      <c r="D55" s="381" t="s">
        <v>660</v>
      </c>
      <c r="E55" s="243" t="s">
        <v>179</v>
      </c>
      <c r="F55" s="381" t="s">
        <v>669</v>
      </c>
      <c r="G55" s="243" t="s">
        <v>107</v>
      </c>
      <c r="H55" s="244">
        <v>712.28</v>
      </c>
    </row>
    <row r="56" spans="1:8" ht="14.4">
      <c r="A56" s="376">
        <v>8123</v>
      </c>
      <c r="B56" s="241" t="s">
        <v>176</v>
      </c>
      <c r="C56" s="380" t="s">
        <v>653</v>
      </c>
      <c r="D56" s="380" t="s">
        <v>661</v>
      </c>
      <c r="E56" s="241" t="s">
        <v>180</v>
      </c>
      <c r="F56" s="380" t="s">
        <v>669</v>
      </c>
      <c r="G56" s="241" t="s">
        <v>107</v>
      </c>
      <c r="H56" s="247">
        <v>1330.55</v>
      </c>
    </row>
    <row r="57" spans="1:8" ht="14.4">
      <c r="A57" s="377">
        <v>8124</v>
      </c>
      <c r="B57" s="243" t="s">
        <v>181</v>
      </c>
      <c r="C57" s="381" t="s">
        <v>654</v>
      </c>
      <c r="D57" s="243"/>
      <c r="E57" s="246" t="s">
        <v>663</v>
      </c>
      <c r="F57" s="177"/>
      <c r="G57" s="243" t="s">
        <v>107</v>
      </c>
      <c r="H57" s="244">
        <v>32.18</v>
      </c>
    </row>
    <row r="58" spans="1:8" ht="14.4">
      <c r="A58" s="376">
        <v>8125</v>
      </c>
      <c r="B58" s="241" t="s">
        <v>181</v>
      </c>
      <c r="C58" s="380" t="s">
        <v>654</v>
      </c>
      <c r="D58" s="241"/>
      <c r="E58" s="245" t="s">
        <v>664</v>
      </c>
      <c r="F58" s="240"/>
      <c r="G58" s="241" t="s">
        <v>107</v>
      </c>
      <c r="H58" s="242">
        <v>32.53</v>
      </c>
    </row>
    <row r="59" spans="1:8" ht="14.4">
      <c r="A59" s="377">
        <v>8126</v>
      </c>
      <c r="B59" s="243" t="s">
        <v>182</v>
      </c>
      <c r="C59" s="381" t="s">
        <v>655</v>
      </c>
      <c r="D59" s="177"/>
      <c r="E59" s="246" t="s">
        <v>665</v>
      </c>
      <c r="F59" s="177"/>
      <c r="G59" s="243" t="s">
        <v>107</v>
      </c>
      <c r="H59" s="244">
        <v>35.99</v>
      </c>
    </row>
    <row r="60" spans="1:8" ht="28.8">
      <c r="A60" s="377">
        <v>8129</v>
      </c>
      <c r="B60" s="381" t="s">
        <v>649</v>
      </c>
      <c r="C60" s="381" t="s">
        <v>656</v>
      </c>
      <c r="D60" s="177" t="s">
        <v>662</v>
      </c>
      <c r="E60" s="246" t="s">
        <v>666</v>
      </c>
      <c r="F60" s="177"/>
      <c r="G60" s="243"/>
      <c r="H60" s="244">
        <v>30.1</v>
      </c>
    </row>
    <row r="61" spans="1:8" ht="14.4">
      <c r="A61" s="376">
        <v>8130</v>
      </c>
      <c r="B61" s="241" t="s">
        <v>183</v>
      </c>
      <c r="C61" s="240" t="s">
        <v>657</v>
      </c>
      <c r="D61" s="240"/>
      <c r="E61" s="245"/>
      <c r="F61" s="380" t="s">
        <v>668</v>
      </c>
      <c r="G61" s="241" t="s">
        <v>107</v>
      </c>
      <c r="H61" s="242">
        <v>1.2</v>
      </c>
    </row>
    <row r="62" spans="1:8" ht="14.4">
      <c r="A62" s="383">
        <v>8131</v>
      </c>
      <c r="B62" s="243" t="s">
        <v>184</v>
      </c>
      <c r="C62" s="381" t="s">
        <v>658</v>
      </c>
      <c r="D62" s="243"/>
      <c r="E62" s="381" t="s">
        <v>667</v>
      </c>
      <c r="F62" s="243"/>
      <c r="G62" s="243" t="s">
        <v>107</v>
      </c>
      <c r="H62" s="244">
        <v>20.51</v>
      </c>
    </row>
    <row r="63" spans="1:8" ht="43.2">
      <c r="A63" s="376">
        <v>8132</v>
      </c>
      <c r="B63" s="241" t="s">
        <v>185</v>
      </c>
      <c r="C63" s="380" t="s">
        <v>672</v>
      </c>
      <c r="D63" s="380" t="s">
        <v>682</v>
      </c>
      <c r="E63" s="241" t="s">
        <v>137</v>
      </c>
      <c r="F63" s="240" t="s">
        <v>186</v>
      </c>
      <c r="G63" s="241" t="s">
        <v>107</v>
      </c>
      <c r="H63" s="242">
        <v>39.159999999999997</v>
      </c>
    </row>
    <row r="64" spans="1:8" ht="14.4">
      <c r="A64" s="377">
        <v>8133</v>
      </c>
      <c r="B64" s="243" t="s">
        <v>187</v>
      </c>
      <c r="C64" s="381" t="s">
        <v>673</v>
      </c>
      <c r="D64" s="381" t="s">
        <v>683</v>
      </c>
      <c r="E64" s="243" t="s">
        <v>188</v>
      </c>
      <c r="F64" s="243" t="s">
        <v>189</v>
      </c>
      <c r="G64" s="243" t="s">
        <v>107</v>
      </c>
      <c r="H64" s="244">
        <v>254.4</v>
      </c>
    </row>
    <row r="65" spans="1:8" ht="14.4">
      <c r="A65" s="376">
        <v>8134</v>
      </c>
      <c r="B65" s="241" t="s">
        <v>187</v>
      </c>
      <c r="C65" s="380" t="s">
        <v>674</v>
      </c>
      <c r="D65" s="380" t="s">
        <v>684</v>
      </c>
      <c r="E65" s="241" t="s">
        <v>190</v>
      </c>
      <c r="F65" s="241" t="s">
        <v>189</v>
      </c>
      <c r="G65" s="241" t="s">
        <v>107</v>
      </c>
      <c r="H65" s="242">
        <v>311.94</v>
      </c>
    </row>
    <row r="66" spans="1:8" ht="14.4">
      <c r="A66" s="377">
        <v>8135</v>
      </c>
      <c r="B66" s="243" t="s">
        <v>187</v>
      </c>
      <c r="C66" s="381" t="s">
        <v>675</v>
      </c>
      <c r="D66" s="388" t="s">
        <v>684</v>
      </c>
      <c r="E66" s="243" t="s">
        <v>191</v>
      </c>
      <c r="F66" s="243" t="s">
        <v>189</v>
      </c>
      <c r="G66" s="243" t="s">
        <v>107</v>
      </c>
      <c r="H66" s="244">
        <v>400.41</v>
      </c>
    </row>
    <row r="67" spans="1:8" ht="14.4">
      <c r="A67" s="376">
        <v>8136</v>
      </c>
      <c r="B67" s="241" t="s">
        <v>187</v>
      </c>
      <c r="C67" s="380" t="s">
        <v>676</v>
      </c>
      <c r="D67" s="380" t="s">
        <v>684</v>
      </c>
      <c r="E67" s="241" t="s">
        <v>177</v>
      </c>
      <c r="F67" s="241" t="s">
        <v>189</v>
      </c>
      <c r="G67" s="241" t="s">
        <v>107</v>
      </c>
      <c r="H67" s="242">
        <v>460.26</v>
      </c>
    </row>
    <row r="68" spans="1:8" s="382" customFormat="1" ht="14.4">
      <c r="A68" s="383">
        <v>8137</v>
      </c>
      <c r="B68" s="388" t="s">
        <v>670</v>
      </c>
      <c r="C68" s="388" t="s">
        <v>677</v>
      </c>
      <c r="D68" s="388" t="s">
        <v>685</v>
      </c>
      <c r="E68" s="388" t="s">
        <v>690</v>
      </c>
      <c r="F68" s="389"/>
      <c r="G68" s="388" t="s">
        <v>693</v>
      </c>
      <c r="H68" s="390">
        <v>154.85</v>
      </c>
    </row>
    <row r="69" spans="1:8" ht="14.4">
      <c r="A69" s="376">
        <v>1838</v>
      </c>
      <c r="B69" s="380" t="s">
        <v>671</v>
      </c>
      <c r="C69" s="380" t="s">
        <v>678</v>
      </c>
      <c r="D69" s="380" t="s">
        <v>686</v>
      </c>
      <c r="E69" s="380" t="s">
        <v>607</v>
      </c>
      <c r="F69" s="380" t="s">
        <v>691</v>
      </c>
      <c r="G69" s="380" t="s">
        <v>693</v>
      </c>
      <c r="H69" s="242">
        <v>30.93</v>
      </c>
    </row>
    <row r="70" spans="1:8" ht="14.4">
      <c r="A70" s="377">
        <v>8140</v>
      </c>
      <c r="B70" s="243" t="s">
        <v>192</v>
      </c>
      <c r="C70" s="381" t="s">
        <v>679</v>
      </c>
      <c r="D70" s="381" t="s">
        <v>687</v>
      </c>
      <c r="E70" s="243" t="s">
        <v>137</v>
      </c>
      <c r="F70" s="177" t="s">
        <v>691</v>
      </c>
      <c r="G70" s="243" t="s">
        <v>107</v>
      </c>
      <c r="H70" s="244">
        <v>54.53</v>
      </c>
    </row>
    <row r="71" spans="1:8" ht="14.4">
      <c r="A71" s="376">
        <v>8141</v>
      </c>
      <c r="B71" s="241" t="s">
        <v>192</v>
      </c>
      <c r="C71" s="380" t="s">
        <v>680</v>
      </c>
      <c r="D71" s="380" t="s">
        <v>688</v>
      </c>
      <c r="E71" s="241" t="s">
        <v>193</v>
      </c>
      <c r="F71" s="240" t="s">
        <v>692</v>
      </c>
      <c r="G71" s="241" t="s">
        <v>107</v>
      </c>
      <c r="H71" s="242">
        <v>88.35</v>
      </c>
    </row>
    <row r="72" spans="1:8" ht="14.4">
      <c r="A72" s="383">
        <v>8142</v>
      </c>
      <c r="B72" s="243" t="s">
        <v>192</v>
      </c>
      <c r="C72" s="381" t="s">
        <v>681</v>
      </c>
      <c r="D72" s="381" t="s">
        <v>689</v>
      </c>
      <c r="E72" s="243" t="s">
        <v>155</v>
      </c>
      <c r="F72" s="177" t="s">
        <v>692</v>
      </c>
      <c r="G72" s="243" t="s">
        <v>107</v>
      </c>
      <c r="H72" s="244">
        <v>118.32</v>
      </c>
    </row>
    <row r="73" spans="1:8" ht="14.4">
      <c r="A73" s="376">
        <v>8143</v>
      </c>
      <c r="B73" s="241" t="s">
        <v>192</v>
      </c>
      <c r="C73" s="380" t="s">
        <v>695</v>
      </c>
      <c r="D73" s="380" t="s">
        <v>704</v>
      </c>
      <c r="E73" s="241" t="s">
        <v>194</v>
      </c>
      <c r="F73" s="240" t="s">
        <v>713</v>
      </c>
      <c r="G73" s="241" t="s">
        <v>107</v>
      </c>
      <c r="H73" s="242">
        <v>238.82</v>
      </c>
    </row>
    <row r="74" spans="1:8" ht="14.4">
      <c r="A74" s="377">
        <v>8144</v>
      </c>
      <c r="B74" s="243" t="s">
        <v>192</v>
      </c>
      <c r="C74" s="381" t="s">
        <v>696</v>
      </c>
      <c r="D74" s="381" t="s">
        <v>705</v>
      </c>
      <c r="E74" s="243" t="s">
        <v>195</v>
      </c>
      <c r="F74" s="177" t="s">
        <v>714</v>
      </c>
      <c r="G74" s="243" t="s">
        <v>107</v>
      </c>
      <c r="H74" s="244">
        <v>372.31</v>
      </c>
    </row>
    <row r="75" spans="1:8" ht="14.4">
      <c r="A75" s="376">
        <v>8145</v>
      </c>
      <c r="B75" s="241" t="s">
        <v>196</v>
      </c>
      <c r="C75" s="380" t="s">
        <v>697</v>
      </c>
      <c r="D75" s="240" t="s">
        <v>641</v>
      </c>
      <c r="E75" s="240" t="s">
        <v>708</v>
      </c>
      <c r="F75" s="240"/>
      <c r="G75" s="241" t="s">
        <v>107</v>
      </c>
      <c r="H75" s="242">
        <v>34.32</v>
      </c>
    </row>
    <row r="76" spans="1:8" ht="14.4">
      <c r="A76" s="377">
        <v>8146</v>
      </c>
      <c r="B76" s="243" t="s">
        <v>196</v>
      </c>
      <c r="C76" s="177" t="s">
        <v>698</v>
      </c>
      <c r="D76" s="177" t="s">
        <v>641</v>
      </c>
      <c r="E76" s="177" t="s">
        <v>690</v>
      </c>
      <c r="F76" s="177"/>
      <c r="G76" s="243" t="s">
        <v>107</v>
      </c>
      <c r="H76" s="244">
        <v>10.66</v>
      </c>
    </row>
    <row r="77" spans="1:8" ht="43.2">
      <c r="A77" s="376">
        <v>8147</v>
      </c>
      <c r="B77" s="240" t="s">
        <v>197</v>
      </c>
      <c r="C77" s="380" t="s">
        <v>699</v>
      </c>
      <c r="D77" s="240"/>
      <c r="E77" s="245"/>
      <c r="F77" s="240" t="s">
        <v>715</v>
      </c>
      <c r="G77" s="241" t="s">
        <v>107</v>
      </c>
      <c r="H77" s="242">
        <v>1.4</v>
      </c>
    </row>
    <row r="78" spans="1:8" ht="14.4">
      <c r="A78" s="377">
        <v>8148</v>
      </c>
      <c r="B78" s="243" t="s">
        <v>184</v>
      </c>
      <c r="C78" s="381" t="s">
        <v>658</v>
      </c>
      <c r="D78" s="381" t="s">
        <v>641</v>
      </c>
      <c r="E78" s="381" t="s">
        <v>709</v>
      </c>
      <c r="F78" s="177"/>
      <c r="G78" s="243" t="s">
        <v>107</v>
      </c>
      <c r="H78" s="244">
        <v>20.51</v>
      </c>
    </row>
    <row r="79" spans="1:8" ht="14.4">
      <c r="A79" s="376">
        <v>8149</v>
      </c>
      <c r="B79" s="241" t="s">
        <v>198</v>
      </c>
      <c r="C79" s="380" t="s">
        <v>700</v>
      </c>
      <c r="D79" s="240" t="s">
        <v>641</v>
      </c>
      <c r="E79" s="245" t="s">
        <v>710</v>
      </c>
      <c r="F79" s="240"/>
      <c r="G79" s="241" t="s">
        <v>107</v>
      </c>
      <c r="H79" s="242">
        <v>1.96</v>
      </c>
    </row>
    <row r="80" spans="1:8" ht="28.8">
      <c r="A80" s="377">
        <v>8150</v>
      </c>
      <c r="B80" s="381" t="s">
        <v>694</v>
      </c>
      <c r="C80" s="381" t="s">
        <v>701</v>
      </c>
      <c r="D80" s="177"/>
      <c r="E80" s="381" t="s">
        <v>711</v>
      </c>
      <c r="F80" s="177"/>
      <c r="G80" s="243" t="s">
        <v>107</v>
      </c>
      <c r="H80" s="244">
        <v>69.040000000000006</v>
      </c>
    </row>
    <row r="81" spans="1:8" ht="28.8">
      <c r="A81" s="376">
        <v>8151</v>
      </c>
      <c r="B81" s="241" t="s">
        <v>694</v>
      </c>
      <c r="C81" s="380" t="s">
        <v>702</v>
      </c>
      <c r="D81" s="380" t="s">
        <v>706</v>
      </c>
      <c r="E81" s="380" t="s">
        <v>712</v>
      </c>
      <c r="F81" s="240"/>
      <c r="G81" s="241" t="s">
        <v>107</v>
      </c>
      <c r="H81" s="242">
        <v>95.85</v>
      </c>
    </row>
    <row r="82" spans="1:8" ht="28.8">
      <c r="A82" s="383">
        <v>8153</v>
      </c>
      <c r="B82" s="243" t="s">
        <v>199</v>
      </c>
      <c r="C82" s="381" t="s">
        <v>703</v>
      </c>
      <c r="D82" s="381" t="s">
        <v>707</v>
      </c>
      <c r="E82" s="243"/>
      <c r="F82" s="381" t="s">
        <v>716</v>
      </c>
      <c r="G82" s="243" t="s">
        <v>107</v>
      </c>
      <c r="H82" s="244">
        <v>4.59</v>
      </c>
    </row>
    <row r="83" spans="1:8" ht="14.4">
      <c r="A83" s="376">
        <v>8154</v>
      </c>
      <c r="B83" s="241" t="s">
        <v>200</v>
      </c>
      <c r="C83" s="380" t="s">
        <v>720</v>
      </c>
      <c r="D83" s="380" t="s">
        <v>726</v>
      </c>
      <c r="E83" s="241"/>
      <c r="F83" s="380" t="s">
        <v>736</v>
      </c>
      <c r="G83" s="241" t="s">
        <v>107</v>
      </c>
      <c r="H83" s="242">
        <v>35.450000000000003</v>
      </c>
    </row>
    <row r="84" spans="1:8" ht="28.8">
      <c r="A84" s="376" t="s">
        <v>717</v>
      </c>
      <c r="B84" s="380" t="s">
        <v>718</v>
      </c>
      <c r="C84" s="380" t="s">
        <v>721</v>
      </c>
      <c r="D84" s="241"/>
      <c r="E84" s="380" t="s">
        <v>730</v>
      </c>
      <c r="F84" s="240" t="s">
        <v>737</v>
      </c>
      <c r="G84" s="380" t="s">
        <v>693</v>
      </c>
      <c r="H84" s="242">
        <v>27.47</v>
      </c>
    </row>
    <row r="85" spans="1:8" ht="28.8">
      <c r="A85" s="377">
        <v>8155</v>
      </c>
      <c r="B85" s="381" t="s">
        <v>719</v>
      </c>
      <c r="C85" s="381" t="s">
        <v>722</v>
      </c>
      <c r="D85" s="381" t="s">
        <v>727</v>
      </c>
      <c r="E85" s="381" t="s">
        <v>731</v>
      </c>
      <c r="F85" s="177"/>
      <c r="G85" s="243" t="s">
        <v>107</v>
      </c>
      <c r="H85" s="244">
        <v>63.05</v>
      </c>
    </row>
    <row r="86" spans="1:8" ht="43.2">
      <c r="A86" s="376">
        <v>8157</v>
      </c>
      <c r="B86" s="241" t="s">
        <v>201</v>
      </c>
      <c r="C86" s="240" t="s">
        <v>723</v>
      </c>
      <c r="D86" s="240" t="s">
        <v>728</v>
      </c>
      <c r="E86" s="380" t="s">
        <v>607</v>
      </c>
      <c r="F86" s="240"/>
      <c r="G86" s="241" t="s">
        <v>107</v>
      </c>
      <c r="H86" s="242">
        <v>184.2</v>
      </c>
    </row>
    <row r="87" spans="1:8" ht="28.8">
      <c r="A87" s="377">
        <v>8158</v>
      </c>
      <c r="B87" s="243" t="s">
        <v>201</v>
      </c>
      <c r="C87" s="177" t="s">
        <v>724</v>
      </c>
      <c r="D87" s="177"/>
      <c r="E87" s="243" t="s">
        <v>118</v>
      </c>
      <c r="F87" s="177" t="s">
        <v>738</v>
      </c>
      <c r="G87" s="243" t="s">
        <v>107</v>
      </c>
      <c r="H87" s="244">
        <v>215.77</v>
      </c>
    </row>
    <row r="88" spans="1:8" ht="14.4">
      <c r="A88" s="376">
        <v>8180</v>
      </c>
      <c r="B88" s="241" t="s">
        <v>203</v>
      </c>
      <c r="C88" s="240"/>
      <c r="D88" s="240"/>
      <c r="E88" s="380" t="s">
        <v>732</v>
      </c>
      <c r="F88" s="240"/>
      <c r="G88" s="241" t="s">
        <v>107</v>
      </c>
      <c r="H88" s="242">
        <v>41.46</v>
      </c>
    </row>
    <row r="89" spans="1:8" ht="14.4">
      <c r="A89" s="377">
        <v>8181</v>
      </c>
      <c r="B89" s="243" t="s">
        <v>203</v>
      </c>
      <c r="C89" s="177"/>
      <c r="D89" s="177"/>
      <c r="E89" s="381" t="s">
        <v>607</v>
      </c>
      <c r="F89" s="177"/>
      <c r="G89" s="243" t="s">
        <v>107</v>
      </c>
      <c r="H89" s="244">
        <v>31.99</v>
      </c>
    </row>
    <row r="90" spans="1:8" ht="14.4">
      <c r="A90" s="376">
        <v>8182</v>
      </c>
      <c r="B90" s="241" t="s">
        <v>203</v>
      </c>
      <c r="C90" s="240"/>
      <c r="D90" s="240"/>
      <c r="E90" s="380" t="s">
        <v>733</v>
      </c>
      <c r="F90" s="240"/>
      <c r="G90" s="241" t="s">
        <v>107</v>
      </c>
      <c r="H90" s="242">
        <v>49.13</v>
      </c>
    </row>
    <row r="91" spans="1:8" ht="14.4">
      <c r="A91" s="377">
        <v>8183</v>
      </c>
      <c r="B91" s="243" t="s">
        <v>204</v>
      </c>
      <c r="C91" s="243"/>
      <c r="D91" s="177"/>
      <c r="E91" s="246" t="s">
        <v>734</v>
      </c>
      <c r="F91" s="177"/>
      <c r="G91" s="243" t="s">
        <v>107</v>
      </c>
      <c r="H91" s="244">
        <v>19.079999999999998</v>
      </c>
    </row>
    <row r="92" spans="1:8" ht="14.4">
      <c r="A92" s="376" t="s">
        <v>205</v>
      </c>
      <c r="B92" s="241" t="s">
        <v>206</v>
      </c>
      <c r="C92" s="380" t="s">
        <v>725</v>
      </c>
      <c r="D92" s="380" t="s">
        <v>729</v>
      </c>
      <c r="E92" s="240" t="s">
        <v>735</v>
      </c>
      <c r="F92" s="240" t="s">
        <v>596</v>
      </c>
      <c r="G92" s="241" t="s">
        <v>107</v>
      </c>
      <c r="H92" s="242">
        <v>23.22</v>
      </c>
    </row>
    <row r="93" spans="1:8" ht="14.4">
      <c r="A93" s="377">
        <v>8184</v>
      </c>
      <c r="B93" s="243" t="s">
        <v>207</v>
      </c>
      <c r="C93" s="177"/>
      <c r="D93" s="177"/>
      <c r="E93" s="243" t="s">
        <v>208</v>
      </c>
      <c r="F93" s="177"/>
      <c r="G93" s="243" t="s">
        <v>107</v>
      </c>
      <c r="H93" s="244">
        <v>1.9</v>
      </c>
    </row>
    <row r="94" spans="1:8" ht="14.4">
      <c r="A94" s="376">
        <v>8185</v>
      </c>
      <c r="B94" s="241" t="s">
        <v>209</v>
      </c>
      <c r="C94" s="240"/>
      <c r="D94" s="240"/>
      <c r="E94" s="245" t="s">
        <v>746</v>
      </c>
      <c r="F94" s="240"/>
      <c r="G94" s="241" t="s">
        <v>107</v>
      </c>
      <c r="H94" s="242">
        <v>8.4600000000000009</v>
      </c>
    </row>
    <row r="95" spans="1:8" ht="14.4">
      <c r="A95" s="377">
        <v>8187</v>
      </c>
      <c r="B95" s="243" t="s">
        <v>210</v>
      </c>
      <c r="C95" s="243" t="s">
        <v>211</v>
      </c>
      <c r="D95" s="243" t="s">
        <v>212</v>
      </c>
      <c r="E95" s="246" t="s">
        <v>747</v>
      </c>
      <c r="F95" s="177" t="s">
        <v>668</v>
      </c>
      <c r="G95" s="243" t="s">
        <v>107</v>
      </c>
      <c r="H95" s="244">
        <v>1.96</v>
      </c>
    </row>
    <row r="96" spans="1:8" ht="14.4">
      <c r="A96" s="376">
        <v>8188</v>
      </c>
      <c r="B96" s="241" t="s">
        <v>210</v>
      </c>
      <c r="C96" s="241" t="s">
        <v>211</v>
      </c>
      <c r="D96" s="241" t="s">
        <v>213</v>
      </c>
      <c r="E96" s="245" t="s">
        <v>748</v>
      </c>
      <c r="F96" s="240" t="s">
        <v>668</v>
      </c>
      <c r="G96" s="241" t="s">
        <v>107</v>
      </c>
      <c r="H96" s="242">
        <v>3.16</v>
      </c>
    </row>
    <row r="97" spans="1:8" ht="14.4">
      <c r="A97" s="377">
        <v>8189</v>
      </c>
      <c r="B97" s="243" t="s">
        <v>210</v>
      </c>
      <c r="C97" s="243" t="s">
        <v>211</v>
      </c>
      <c r="D97" s="243" t="s">
        <v>214</v>
      </c>
      <c r="E97" s="246" t="s">
        <v>749</v>
      </c>
      <c r="F97" s="177" t="s">
        <v>668</v>
      </c>
      <c r="G97" s="243" t="s">
        <v>107</v>
      </c>
      <c r="H97" s="244">
        <v>3.57</v>
      </c>
    </row>
    <row r="98" spans="1:8" ht="14.4">
      <c r="A98" s="376">
        <v>8190</v>
      </c>
      <c r="B98" s="241" t="s">
        <v>210</v>
      </c>
      <c r="C98" s="241" t="s">
        <v>215</v>
      </c>
      <c r="D98" s="241" t="s">
        <v>216</v>
      </c>
      <c r="E98" s="245" t="s">
        <v>750</v>
      </c>
      <c r="F98" s="240" t="s">
        <v>754</v>
      </c>
      <c r="G98" s="241" t="s">
        <v>107</v>
      </c>
      <c r="H98" s="242">
        <v>2.02</v>
      </c>
    </row>
    <row r="99" spans="1:8" ht="14.4">
      <c r="A99" s="377">
        <v>8191</v>
      </c>
      <c r="B99" s="243" t="s">
        <v>210</v>
      </c>
      <c r="C99" s="243" t="s">
        <v>217</v>
      </c>
      <c r="D99" s="381" t="s">
        <v>742</v>
      </c>
      <c r="E99" s="246" t="s">
        <v>751</v>
      </c>
      <c r="F99" s="177" t="s">
        <v>668</v>
      </c>
      <c r="G99" s="243" t="s">
        <v>107</v>
      </c>
      <c r="H99" s="244">
        <v>4.79</v>
      </c>
    </row>
    <row r="100" spans="1:8" ht="14.4">
      <c r="A100" s="376">
        <v>8192</v>
      </c>
      <c r="B100" s="380" t="s">
        <v>743</v>
      </c>
      <c r="C100" s="241" t="s">
        <v>218</v>
      </c>
      <c r="D100" s="241"/>
      <c r="E100" s="249"/>
      <c r="F100" s="240" t="s">
        <v>755</v>
      </c>
      <c r="G100" s="241" t="s">
        <v>107</v>
      </c>
      <c r="H100" s="242">
        <v>2.76</v>
      </c>
    </row>
    <row r="101" spans="1:8" ht="14.4">
      <c r="A101" s="377">
        <v>8193</v>
      </c>
      <c r="B101" s="381" t="s">
        <v>739</v>
      </c>
      <c r="C101" s="381" t="s">
        <v>740</v>
      </c>
      <c r="D101" s="177" t="s">
        <v>744</v>
      </c>
      <c r="E101" s="381" t="s">
        <v>752</v>
      </c>
      <c r="F101" s="177"/>
      <c r="G101" s="243" t="s">
        <v>107</v>
      </c>
      <c r="H101" s="244">
        <v>116.1</v>
      </c>
    </row>
    <row r="102" spans="1:8" ht="14.4">
      <c r="A102" s="376">
        <v>8194</v>
      </c>
      <c r="B102" s="380" t="s">
        <v>739</v>
      </c>
      <c r="C102" s="380" t="s">
        <v>741</v>
      </c>
      <c r="D102" s="240" t="s">
        <v>745</v>
      </c>
      <c r="E102" s="380" t="s">
        <v>753</v>
      </c>
      <c r="F102" s="240"/>
      <c r="G102" s="241" t="s">
        <v>107</v>
      </c>
      <c r="H102" s="242">
        <v>120.55</v>
      </c>
    </row>
    <row r="103" spans="1:8" ht="14.4">
      <c r="A103" s="377">
        <v>8195</v>
      </c>
      <c r="B103" s="243" t="s">
        <v>220</v>
      </c>
      <c r="C103" s="381" t="s">
        <v>757</v>
      </c>
      <c r="D103" s="381" t="s">
        <v>767</v>
      </c>
      <c r="E103" s="381" t="s">
        <v>732</v>
      </c>
      <c r="F103" s="177" t="s">
        <v>777</v>
      </c>
      <c r="G103" s="243" t="s">
        <v>107</v>
      </c>
      <c r="H103" s="244">
        <v>139.24</v>
      </c>
    </row>
    <row r="104" spans="1:8" ht="14.4">
      <c r="A104" s="376">
        <v>8196</v>
      </c>
      <c r="B104" s="241" t="s">
        <v>220</v>
      </c>
      <c r="C104" s="380" t="s">
        <v>758</v>
      </c>
      <c r="D104" s="380" t="s">
        <v>767</v>
      </c>
      <c r="E104" s="380" t="s">
        <v>625</v>
      </c>
      <c r="F104" s="240" t="s">
        <v>777</v>
      </c>
      <c r="G104" s="241" t="s">
        <v>107</v>
      </c>
      <c r="H104" s="242">
        <v>158.04</v>
      </c>
    </row>
    <row r="105" spans="1:8" ht="43.2">
      <c r="A105" s="377">
        <v>8197</v>
      </c>
      <c r="B105" s="243" t="s">
        <v>220</v>
      </c>
      <c r="C105" s="381" t="s">
        <v>759</v>
      </c>
      <c r="D105" s="381" t="s">
        <v>768</v>
      </c>
      <c r="E105" s="381" t="s">
        <v>774</v>
      </c>
      <c r="F105" s="177" t="s">
        <v>778</v>
      </c>
      <c r="G105" s="243" t="s">
        <v>107</v>
      </c>
      <c r="H105" s="244">
        <v>193.89</v>
      </c>
    </row>
    <row r="106" spans="1:8" ht="14.4">
      <c r="A106" s="376">
        <v>8198</v>
      </c>
      <c r="B106" s="380" t="s">
        <v>756</v>
      </c>
      <c r="C106" s="380" t="s">
        <v>760</v>
      </c>
      <c r="D106" s="240" t="s">
        <v>769</v>
      </c>
      <c r="E106" s="380" t="s">
        <v>775</v>
      </c>
      <c r="F106" s="240"/>
      <c r="G106" s="241" t="s">
        <v>107</v>
      </c>
      <c r="H106" s="242">
        <v>229.05</v>
      </c>
    </row>
    <row r="107" spans="1:8" ht="14.4">
      <c r="A107" s="377">
        <v>8199</v>
      </c>
      <c r="B107" s="243" t="s">
        <v>221</v>
      </c>
      <c r="C107" s="381" t="s">
        <v>761</v>
      </c>
      <c r="D107" s="177" t="s">
        <v>770</v>
      </c>
      <c r="E107" s="246"/>
      <c r="F107" s="177" t="s">
        <v>779</v>
      </c>
      <c r="G107" s="243" t="s">
        <v>107</v>
      </c>
      <c r="H107" s="244">
        <v>15.77</v>
      </c>
    </row>
    <row r="108" spans="1:8" ht="14.4">
      <c r="A108" s="376">
        <v>8200</v>
      </c>
      <c r="B108" s="241" t="s">
        <v>222</v>
      </c>
      <c r="C108" s="380" t="s">
        <v>762</v>
      </c>
      <c r="D108" s="241"/>
      <c r="E108" s="380" t="s">
        <v>711</v>
      </c>
      <c r="F108" s="241"/>
      <c r="G108" s="241" t="s">
        <v>107</v>
      </c>
      <c r="H108" s="242">
        <v>42.15</v>
      </c>
    </row>
    <row r="109" spans="1:8" ht="14.4">
      <c r="A109" s="377">
        <v>8201</v>
      </c>
      <c r="B109" s="243" t="s">
        <v>222</v>
      </c>
      <c r="C109" s="381" t="s">
        <v>763</v>
      </c>
      <c r="D109" s="381" t="s">
        <v>771</v>
      </c>
      <c r="E109" s="381" t="s">
        <v>731</v>
      </c>
      <c r="F109" s="243"/>
      <c r="G109" s="243" t="s">
        <v>107</v>
      </c>
      <c r="H109" s="244">
        <v>55.16</v>
      </c>
    </row>
    <row r="110" spans="1:8" ht="14.4">
      <c r="A110" s="376">
        <v>8202</v>
      </c>
      <c r="B110" s="241" t="s">
        <v>222</v>
      </c>
      <c r="C110" s="380" t="s">
        <v>764</v>
      </c>
      <c r="D110" s="380" t="s">
        <v>772</v>
      </c>
      <c r="E110" s="380" t="s">
        <v>607</v>
      </c>
      <c r="F110" s="380" t="s">
        <v>596</v>
      </c>
      <c r="G110" s="241" t="s">
        <v>107</v>
      </c>
      <c r="H110" s="242">
        <v>68.02</v>
      </c>
    </row>
    <row r="111" spans="1:8" ht="14.4">
      <c r="A111" s="377">
        <v>8203</v>
      </c>
      <c r="B111" s="243" t="s">
        <v>222</v>
      </c>
      <c r="C111" s="381" t="s">
        <v>765</v>
      </c>
      <c r="D111" s="381" t="s">
        <v>772</v>
      </c>
      <c r="E111" s="381" t="s">
        <v>624</v>
      </c>
      <c r="F111" s="381" t="s">
        <v>596</v>
      </c>
      <c r="G111" s="243" t="s">
        <v>107</v>
      </c>
      <c r="H111" s="244">
        <v>72.28</v>
      </c>
    </row>
    <row r="112" spans="1:8" ht="14.4">
      <c r="A112" s="376">
        <v>8204</v>
      </c>
      <c r="B112" s="241" t="s">
        <v>222</v>
      </c>
      <c r="C112" s="380" t="s">
        <v>766</v>
      </c>
      <c r="D112" s="380" t="s">
        <v>773</v>
      </c>
      <c r="E112" s="380" t="s">
        <v>776</v>
      </c>
      <c r="F112" s="241"/>
      <c r="G112" s="241" t="s">
        <v>107</v>
      </c>
      <c r="H112" s="242">
        <v>137.84</v>
      </c>
    </row>
    <row r="113" spans="1:8" ht="43.2">
      <c r="A113" s="377">
        <v>8208</v>
      </c>
      <c r="B113" s="177" t="s">
        <v>226</v>
      </c>
      <c r="C113" s="381" t="s">
        <v>782</v>
      </c>
      <c r="D113" s="177" t="s">
        <v>791</v>
      </c>
      <c r="E113" s="381" t="s">
        <v>752</v>
      </c>
      <c r="F113" s="177"/>
      <c r="G113" s="243" t="s">
        <v>107</v>
      </c>
      <c r="H113" s="244">
        <v>197.06</v>
      </c>
    </row>
    <row r="114" spans="1:8" ht="14.4">
      <c r="A114" s="376">
        <v>8209</v>
      </c>
      <c r="B114" s="241" t="s">
        <v>227</v>
      </c>
      <c r="C114" s="380" t="s">
        <v>783</v>
      </c>
      <c r="D114" s="240" t="s">
        <v>792</v>
      </c>
      <c r="E114" s="380" t="s">
        <v>796</v>
      </c>
      <c r="F114" s="240"/>
      <c r="G114" s="241" t="s">
        <v>107</v>
      </c>
      <c r="H114" s="242">
        <v>94.2</v>
      </c>
    </row>
    <row r="115" spans="1:8" ht="28.8">
      <c r="A115" s="377">
        <v>8210</v>
      </c>
      <c r="B115" s="177" t="s">
        <v>228</v>
      </c>
      <c r="C115" s="177" t="s">
        <v>784</v>
      </c>
      <c r="D115" s="243" t="s">
        <v>229</v>
      </c>
      <c r="E115" s="381" t="s">
        <v>797</v>
      </c>
      <c r="F115" s="177" t="s">
        <v>230</v>
      </c>
      <c r="G115" s="243" t="s">
        <v>107</v>
      </c>
      <c r="H115" s="244">
        <v>129.08000000000001</v>
      </c>
    </row>
    <row r="116" spans="1:8" ht="28.8">
      <c r="A116" s="376">
        <v>8211</v>
      </c>
      <c r="B116" s="240" t="s">
        <v>228</v>
      </c>
      <c r="C116" s="240" t="s">
        <v>785</v>
      </c>
      <c r="D116" s="241" t="s">
        <v>231</v>
      </c>
      <c r="E116" s="241" t="s">
        <v>232</v>
      </c>
      <c r="F116" s="240" t="s">
        <v>230</v>
      </c>
      <c r="G116" s="241" t="s">
        <v>107</v>
      </c>
      <c r="H116" s="242">
        <v>189.13</v>
      </c>
    </row>
    <row r="117" spans="1:8" ht="57.6">
      <c r="A117" s="377">
        <v>8212</v>
      </c>
      <c r="B117" s="381" t="s">
        <v>780</v>
      </c>
      <c r="C117" s="177" t="s">
        <v>786</v>
      </c>
      <c r="D117" s="177" t="s">
        <v>793</v>
      </c>
      <c r="E117" s="381" t="s">
        <v>798</v>
      </c>
      <c r="F117" s="177"/>
      <c r="G117" s="243" t="s">
        <v>107</v>
      </c>
      <c r="H117" s="244">
        <v>121.14</v>
      </c>
    </row>
    <row r="118" spans="1:8" ht="28.8">
      <c r="A118" s="377">
        <v>8218</v>
      </c>
      <c r="B118" s="243" t="s">
        <v>233</v>
      </c>
      <c r="C118" s="243" t="s">
        <v>234</v>
      </c>
      <c r="D118" s="177"/>
      <c r="E118" s="246" t="s">
        <v>731</v>
      </c>
      <c r="F118" s="177" t="s">
        <v>802</v>
      </c>
      <c r="G118" s="243" t="s">
        <v>235</v>
      </c>
      <c r="H118" s="244">
        <v>73.819999999999993</v>
      </c>
    </row>
    <row r="119" spans="1:8" ht="28.8">
      <c r="A119" s="376">
        <v>8219</v>
      </c>
      <c r="B119" s="241" t="s">
        <v>236</v>
      </c>
      <c r="C119" s="380" t="s">
        <v>787</v>
      </c>
      <c r="D119" s="241"/>
      <c r="E119" s="245" t="s">
        <v>799</v>
      </c>
      <c r="F119" s="240"/>
      <c r="G119" s="241" t="s">
        <v>107</v>
      </c>
      <c r="H119" s="242">
        <v>64.05</v>
      </c>
    </row>
    <row r="120" spans="1:8" ht="14.4">
      <c r="A120" s="377">
        <v>8220</v>
      </c>
      <c r="B120" s="381" t="s">
        <v>781</v>
      </c>
      <c r="C120" s="177" t="s">
        <v>788</v>
      </c>
      <c r="D120" s="177"/>
      <c r="E120" s="243" t="s">
        <v>105</v>
      </c>
      <c r="F120" s="177"/>
      <c r="G120" s="243" t="s">
        <v>107</v>
      </c>
      <c r="H120" s="244">
        <v>43.36</v>
      </c>
    </row>
    <row r="121" spans="1:8" ht="28.8">
      <c r="A121" s="376">
        <v>8221</v>
      </c>
      <c r="B121" s="240" t="s">
        <v>237</v>
      </c>
      <c r="C121" s="240" t="s">
        <v>789</v>
      </c>
      <c r="D121" s="240" t="s">
        <v>794</v>
      </c>
      <c r="E121" s="241" t="s">
        <v>238</v>
      </c>
      <c r="F121" s="380" t="s">
        <v>803</v>
      </c>
      <c r="G121" s="241" t="s">
        <v>107</v>
      </c>
      <c r="H121" s="242">
        <v>30.51</v>
      </c>
    </row>
    <row r="122" spans="1:8" ht="28.8">
      <c r="A122" s="383">
        <v>8222</v>
      </c>
      <c r="B122" s="177" t="s">
        <v>239</v>
      </c>
      <c r="C122" s="177" t="s">
        <v>790</v>
      </c>
      <c r="D122" s="177" t="s">
        <v>795</v>
      </c>
      <c r="E122" s="381" t="s">
        <v>801</v>
      </c>
      <c r="F122" s="177"/>
      <c r="G122" s="243" t="s">
        <v>107</v>
      </c>
      <c r="H122" s="244">
        <v>64.73</v>
      </c>
    </row>
    <row r="123" spans="1:8" ht="28.8">
      <c r="A123" s="376">
        <v>8223</v>
      </c>
      <c r="B123" s="240" t="s">
        <v>241</v>
      </c>
      <c r="C123" s="240" t="s">
        <v>804</v>
      </c>
      <c r="D123" s="240" t="s">
        <v>814</v>
      </c>
      <c r="E123" s="380" t="s">
        <v>817</v>
      </c>
      <c r="F123" s="240"/>
      <c r="G123" s="241" t="s">
        <v>107</v>
      </c>
      <c r="H123" s="242">
        <v>122.99</v>
      </c>
    </row>
    <row r="124" spans="1:8" ht="14.4">
      <c r="A124" s="377">
        <v>8224</v>
      </c>
      <c r="B124" s="243" t="s">
        <v>242</v>
      </c>
      <c r="C124" s="381" t="s">
        <v>805</v>
      </c>
      <c r="D124" s="177" t="s">
        <v>815</v>
      </c>
      <c r="E124" s="246" t="s">
        <v>819</v>
      </c>
      <c r="F124" s="177" t="s">
        <v>823</v>
      </c>
      <c r="G124" s="243" t="s">
        <v>107</v>
      </c>
      <c r="H124" s="244">
        <v>155.03</v>
      </c>
    </row>
    <row r="125" spans="1:8" ht="14.4">
      <c r="A125" s="376">
        <v>8225</v>
      </c>
      <c r="B125" s="241" t="s">
        <v>243</v>
      </c>
      <c r="C125" s="240" t="s">
        <v>806</v>
      </c>
      <c r="D125" s="240"/>
      <c r="E125" s="380" t="s">
        <v>690</v>
      </c>
      <c r="F125" s="240"/>
      <c r="G125" s="241" t="s">
        <v>107</v>
      </c>
      <c r="H125" s="242">
        <v>227.07</v>
      </c>
    </row>
    <row r="126" spans="1:8" ht="14.4">
      <c r="A126" s="377">
        <v>8226</v>
      </c>
      <c r="B126" s="243" t="s">
        <v>243</v>
      </c>
      <c r="C126" s="177" t="s">
        <v>807</v>
      </c>
      <c r="D126" s="177"/>
      <c r="E126" s="381" t="s">
        <v>820</v>
      </c>
      <c r="F126" s="177"/>
      <c r="G126" s="243" t="s">
        <v>107</v>
      </c>
      <c r="H126" s="244">
        <v>281.94</v>
      </c>
    </row>
    <row r="127" spans="1:8" ht="14.4">
      <c r="A127" s="376">
        <v>8227</v>
      </c>
      <c r="B127" s="241" t="s">
        <v>243</v>
      </c>
      <c r="C127" s="240" t="s">
        <v>808</v>
      </c>
      <c r="D127" s="240"/>
      <c r="E127" s="245" t="s">
        <v>664</v>
      </c>
      <c r="F127" s="240"/>
      <c r="G127" s="241" t="s">
        <v>107</v>
      </c>
      <c r="H127" s="242">
        <v>463.02</v>
      </c>
    </row>
    <row r="128" spans="1:8" ht="28.8">
      <c r="A128" s="377">
        <v>8228</v>
      </c>
      <c r="B128" s="177" t="s">
        <v>245</v>
      </c>
      <c r="C128" s="381" t="s">
        <v>809</v>
      </c>
      <c r="D128" s="381" t="s">
        <v>816</v>
      </c>
      <c r="E128" s="177"/>
      <c r="F128" s="243" t="s">
        <v>246</v>
      </c>
      <c r="G128" s="243" t="s">
        <v>107</v>
      </c>
      <c r="H128" s="244">
        <v>16.07</v>
      </c>
    </row>
    <row r="129" spans="1:8" ht="28.8">
      <c r="A129" s="376">
        <v>8229</v>
      </c>
      <c r="B129" s="241" t="s">
        <v>247</v>
      </c>
      <c r="C129" s="380" t="s">
        <v>810</v>
      </c>
      <c r="D129" s="241"/>
      <c r="E129" s="240"/>
      <c r="F129" s="241"/>
      <c r="G129" s="241" t="s">
        <v>107</v>
      </c>
      <c r="H129" s="242">
        <v>25.54</v>
      </c>
    </row>
    <row r="130" spans="1:8" ht="14.4">
      <c r="A130" s="377">
        <v>8240</v>
      </c>
      <c r="B130" s="243" t="s">
        <v>248</v>
      </c>
      <c r="C130" s="177" t="s">
        <v>811</v>
      </c>
      <c r="D130" s="177"/>
      <c r="E130" s="381" t="s">
        <v>821</v>
      </c>
      <c r="F130" s="177"/>
      <c r="G130" s="243" t="s">
        <v>107</v>
      </c>
      <c r="H130" s="244">
        <v>22.98</v>
      </c>
    </row>
    <row r="131" spans="1:8" ht="14.4">
      <c r="A131" s="376">
        <v>8241</v>
      </c>
      <c r="B131" s="241" t="s">
        <v>248</v>
      </c>
      <c r="C131" s="240" t="s">
        <v>812</v>
      </c>
      <c r="D131" s="240"/>
      <c r="E131" s="380" t="s">
        <v>666</v>
      </c>
      <c r="F131" s="240"/>
      <c r="G131" s="241" t="s">
        <v>107</v>
      </c>
      <c r="H131" s="242">
        <v>29.63</v>
      </c>
    </row>
    <row r="132" spans="1:8" ht="14.4">
      <c r="A132" s="383">
        <v>8242</v>
      </c>
      <c r="B132" s="243" t="s">
        <v>248</v>
      </c>
      <c r="C132" s="177" t="s">
        <v>813</v>
      </c>
      <c r="D132" s="177"/>
      <c r="E132" s="381" t="s">
        <v>822</v>
      </c>
      <c r="F132" s="177"/>
      <c r="G132" s="243" t="s">
        <v>107</v>
      </c>
      <c r="H132" s="244">
        <v>61.22</v>
      </c>
    </row>
    <row r="133" spans="1:8" ht="14.4">
      <c r="A133" s="376">
        <v>8250</v>
      </c>
      <c r="B133" s="241" t="s">
        <v>249</v>
      </c>
      <c r="C133" s="380" t="s">
        <v>824</v>
      </c>
      <c r="D133" s="240"/>
      <c r="E133" s="241" t="s">
        <v>240</v>
      </c>
      <c r="F133" s="240"/>
      <c r="G133" s="241" t="s">
        <v>107</v>
      </c>
      <c r="H133" s="242">
        <v>114.27</v>
      </c>
    </row>
    <row r="134" spans="1:8" ht="14.4">
      <c r="A134" s="377">
        <v>8251</v>
      </c>
      <c r="B134" s="243" t="s">
        <v>249</v>
      </c>
      <c r="C134" s="381" t="s">
        <v>825</v>
      </c>
      <c r="D134" s="177" t="s">
        <v>852</v>
      </c>
      <c r="E134" s="381" t="s">
        <v>834</v>
      </c>
      <c r="F134" s="177"/>
      <c r="G134" s="243" t="s">
        <v>107</v>
      </c>
      <c r="H134" s="244">
        <v>103.66</v>
      </c>
    </row>
    <row r="135" spans="1:8" ht="14.4">
      <c r="A135" s="376">
        <v>8252</v>
      </c>
      <c r="B135" s="241" t="s">
        <v>249</v>
      </c>
      <c r="C135" s="240" t="s">
        <v>826</v>
      </c>
      <c r="D135" s="240"/>
      <c r="E135" s="380" t="s">
        <v>708</v>
      </c>
      <c r="F135" s="240"/>
      <c r="G135" s="241" t="s">
        <v>107</v>
      </c>
      <c r="H135" s="242">
        <v>125.64</v>
      </c>
    </row>
    <row r="136" spans="1:8" ht="14.4">
      <c r="A136" s="377">
        <v>8253</v>
      </c>
      <c r="B136" s="243" t="s">
        <v>249</v>
      </c>
      <c r="C136" s="177" t="s">
        <v>827</v>
      </c>
      <c r="D136" s="177" t="s">
        <v>853</v>
      </c>
      <c r="E136" s="381" t="s">
        <v>733</v>
      </c>
      <c r="F136" s="177"/>
      <c r="G136" s="243" t="s">
        <v>107</v>
      </c>
      <c r="H136" s="244">
        <v>199.6</v>
      </c>
    </row>
    <row r="137" spans="1:8" ht="14.4">
      <c r="A137" s="376">
        <v>8254</v>
      </c>
      <c r="B137" s="241" t="s">
        <v>249</v>
      </c>
      <c r="C137" s="240" t="s">
        <v>828</v>
      </c>
      <c r="D137" s="240" t="s">
        <v>854</v>
      </c>
      <c r="E137" s="380" t="s">
        <v>835</v>
      </c>
      <c r="F137" s="240"/>
      <c r="G137" s="241" t="s">
        <v>107</v>
      </c>
      <c r="H137" s="242">
        <v>311.49</v>
      </c>
    </row>
    <row r="138" spans="1:8" ht="14.4">
      <c r="A138" s="377">
        <v>8255</v>
      </c>
      <c r="B138" s="243" t="s">
        <v>249</v>
      </c>
      <c r="C138" s="381" t="s">
        <v>829</v>
      </c>
      <c r="D138" s="177" t="s">
        <v>855</v>
      </c>
      <c r="E138" s="381" t="s">
        <v>836</v>
      </c>
      <c r="F138" s="177" t="s">
        <v>841</v>
      </c>
      <c r="G138" s="243" t="s">
        <v>107</v>
      </c>
      <c r="H138" s="244">
        <v>364.36</v>
      </c>
    </row>
    <row r="139" spans="1:8" ht="14.4">
      <c r="A139" s="376">
        <v>8256</v>
      </c>
      <c r="B139" s="241" t="s">
        <v>249</v>
      </c>
      <c r="C139" s="240" t="s">
        <v>830</v>
      </c>
      <c r="D139" s="240" t="s">
        <v>856</v>
      </c>
      <c r="E139" s="380" t="s">
        <v>837</v>
      </c>
      <c r="F139" s="240"/>
      <c r="G139" s="241" t="s">
        <v>107</v>
      </c>
      <c r="H139" s="242">
        <v>504.68</v>
      </c>
    </row>
    <row r="140" spans="1:8" ht="14.4">
      <c r="A140" s="377">
        <v>8260</v>
      </c>
      <c r="B140" s="243" t="s">
        <v>250</v>
      </c>
      <c r="C140" s="177" t="s">
        <v>831</v>
      </c>
      <c r="D140" s="177" t="s">
        <v>857</v>
      </c>
      <c r="E140" s="381" t="s">
        <v>838</v>
      </c>
      <c r="F140" s="177"/>
      <c r="G140" s="243" t="s">
        <v>107</v>
      </c>
      <c r="H140" s="244">
        <v>116.72</v>
      </c>
    </row>
    <row r="141" spans="1:8" ht="14.4">
      <c r="A141" s="376">
        <v>8261</v>
      </c>
      <c r="B141" s="241" t="s">
        <v>250</v>
      </c>
      <c r="C141" s="240" t="s">
        <v>832</v>
      </c>
      <c r="D141" s="240" t="s">
        <v>858</v>
      </c>
      <c r="E141" s="380" t="s">
        <v>839</v>
      </c>
      <c r="F141" s="240"/>
      <c r="G141" s="241" t="s">
        <v>107</v>
      </c>
      <c r="H141" s="242">
        <v>178.87</v>
      </c>
    </row>
    <row r="142" spans="1:8" ht="14.4">
      <c r="A142" s="383">
        <v>8262</v>
      </c>
      <c r="B142" s="243" t="s">
        <v>250</v>
      </c>
      <c r="C142" s="177" t="s">
        <v>833</v>
      </c>
      <c r="D142" s="177" t="s">
        <v>859</v>
      </c>
      <c r="E142" s="381" t="s">
        <v>840</v>
      </c>
      <c r="F142" s="177"/>
      <c r="G142" s="243" t="s">
        <v>107</v>
      </c>
      <c r="H142" s="244">
        <v>228.4</v>
      </c>
    </row>
    <row r="143" spans="1:8" ht="14.4">
      <c r="A143" s="376">
        <v>8263</v>
      </c>
      <c r="B143" s="241" t="s">
        <v>250</v>
      </c>
      <c r="C143" s="240" t="s">
        <v>842</v>
      </c>
      <c r="D143" s="240"/>
      <c r="E143" s="241" t="s">
        <v>251</v>
      </c>
      <c r="F143" s="240" t="s">
        <v>841</v>
      </c>
      <c r="G143" s="241" t="s">
        <v>107</v>
      </c>
      <c r="H143" s="242">
        <v>390.77</v>
      </c>
    </row>
    <row r="144" spans="1:8" ht="28.8">
      <c r="A144" s="377">
        <v>8269</v>
      </c>
      <c r="B144" s="243" t="s">
        <v>252</v>
      </c>
      <c r="C144" s="381" t="s">
        <v>843</v>
      </c>
      <c r="D144" s="177" t="s">
        <v>860</v>
      </c>
      <c r="E144" s="246"/>
      <c r="F144" s="177" t="s">
        <v>861</v>
      </c>
      <c r="G144" s="243" t="s">
        <v>107</v>
      </c>
      <c r="H144" s="244">
        <v>19.78</v>
      </c>
    </row>
    <row r="145" spans="1:8" ht="43.2">
      <c r="A145" s="376">
        <v>8270</v>
      </c>
      <c r="B145" s="241" t="s">
        <v>253</v>
      </c>
      <c r="C145" s="380" t="s">
        <v>844</v>
      </c>
      <c r="D145" s="241" t="s">
        <v>254</v>
      </c>
      <c r="E145" s="245"/>
      <c r="F145" s="380" t="s">
        <v>862</v>
      </c>
      <c r="G145" s="241" t="s">
        <v>107</v>
      </c>
      <c r="H145" s="242">
        <v>3.85</v>
      </c>
    </row>
    <row r="146" spans="1:8" ht="43.2">
      <c r="A146" s="377">
        <v>8271</v>
      </c>
      <c r="B146" s="243" t="s">
        <v>253</v>
      </c>
      <c r="C146" s="381" t="s">
        <v>846</v>
      </c>
      <c r="D146" s="243" t="s">
        <v>255</v>
      </c>
      <c r="E146" s="246"/>
      <c r="F146" s="388" t="s">
        <v>862</v>
      </c>
      <c r="G146" s="243" t="s">
        <v>107</v>
      </c>
      <c r="H146" s="244">
        <v>6.91</v>
      </c>
    </row>
    <row r="147" spans="1:8" ht="43.2">
      <c r="A147" s="376">
        <v>8272</v>
      </c>
      <c r="B147" s="241" t="s">
        <v>253</v>
      </c>
      <c r="C147" s="380" t="s">
        <v>845</v>
      </c>
      <c r="D147" s="241" t="s">
        <v>256</v>
      </c>
      <c r="E147" s="245"/>
      <c r="F147" s="380" t="s">
        <v>862</v>
      </c>
      <c r="G147" s="241" t="s">
        <v>107</v>
      </c>
      <c r="H147" s="242">
        <v>10.42</v>
      </c>
    </row>
    <row r="148" spans="1:8" ht="28.8">
      <c r="A148" s="377">
        <v>8273</v>
      </c>
      <c r="B148" s="243" t="s">
        <v>253</v>
      </c>
      <c r="C148" s="381" t="s">
        <v>847</v>
      </c>
      <c r="D148" s="243" t="s">
        <v>257</v>
      </c>
      <c r="E148" s="246"/>
      <c r="F148" s="384" t="s">
        <v>260</v>
      </c>
      <c r="G148" s="243" t="s">
        <v>107</v>
      </c>
      <c r="H148" s="244">
        <v>17.579999999999998</v>
      </c>
    </row>
    <row r="149" spans="1:8" ht="28.8">
      <c r="A149" s="376">
        <v>8275</v>
      </c>
      <c r="B149" s="241" t="s">
        <v>258</v>
      </c>
      <c r="C149" s="380" t="s">
        <v>848</v>
      </c>
      <c r="D149" s="241" t="s">
        <v>259</v>
      </c>
      <c r="E149" s="245"/>
      <c r="F149" s="240" t="s">
        <v>260</v>
      </c>
      <c r="G149" s="241" t="s">
        <v>107</v>
      </c>
      <c r="H149" s="242">
        <v>3.37</v>
      </c>
    </row>
    <row r="150" spans="1:8" ht="28.8">
      <c r="A150" s="377">
        <v>8276</v>
      </c>
      <c r="B150" s="243" t="s">
        <v>258</v>
      </c>
      <c r="C150" s="381" t="s">
        <v>849</v>
      </c>
      <c r="D150" s="243" t="s">
        <v>256</v>
      </c>
      <c r="E150" s="246"/>
      <c r="F150" s="177" t="s">
        <v>260</v>
      </c>
      <c r="G150" s="243" t="s">
        <v>107</v>
      </c>
      <c r="H150" s="244">
        <v>8.33</v>
      </c>
    </row>
    <row r="151" spans="1:8" ht="28.8">
      <c r="A151" s="376">
        <v>8277</v>
      </c>
      <c r="B151" s="241" t="s">
        <v>258</v>
      </c>
      <c r="C151" s="380" t="s">
        <v>850</v>
      </c>
      <c r="D151" s="241" t="s">
        <v>261</v>
      </c>
      <c r="E151" s="245"/>
      <c r="F151" s="240" t="s">
        <v>260</v>
      </c>
      <c r="G151" s="241" t="s">
        <v>107</v>
      </c>
      <c r="H151" s="242">
        <v>11.38</v>
      </c>
    </row>
    <row r="152" spans="1:8" ht="28.8">
      <c r="A152" s="383">
        <v>8278</v>
      </c>
      <c r="B152" s="243" t="s">
        <v>258</v>
      </c>
      <c r="C152" s="381" t="s">
        <v>851</v>
      </c>
      <c r="D152" s="243" t="s">
        <v>262</v>
      </c>
      <c r="E152" s="246"/>
      <c r="F152" s="177" t="s">
        <v>260</v>
      </c>
      <c r="G152" s="243" t="s">
        <v>107</v>
      </c>
      <c r="H152" s="244">
        <v>16.07</v>
      </c>
    </row>
    <row r="153" spans="1:8" ht="28.8">
      <c r="A153" s="376">
        <v>8280</v>
      </c>
      <c r="B153" s="241" t="s">
        <v>263</v>
      </c>
      <c r="C153" s="380" t="s">
        <v>865</v>
      </c>
      <c r="D153" s="380" t="s">
        <v>875</v>
      </c>
      <c r="E153" s="380" t="s">
        <v>666</v>
      </c>
      <c r="F153" s="380" t="s">
        <v>892</v>
      </c>
      <c r="G153" s="241" t="s">
        <v>107</v>
      </c>
      <c r="H153" s="242">
        <v>48.97</v>
      </c>
    </row>
    <row r="154" spans="1:8" ht="28.8">
      <c r="A154" s="377">
        <v>8281</v>
      </c>
      <c r="B154" s="243" t="s">
        <v>263</v>
      </c>
      <c r="C154" s="381" t="s">
        <v>866</v>
      </c>
      <c r="D154" s="381" t="s">
        <v>876</v>
      </c>
      <c r="E154" s="381" t="s">
        <v>885</v>
      </c>
      <c r="F154" s="380" t="s">
        <v>892</v>
      </c>
      <c r="G154" s="243" t="s">
        <v>107</v>
      </c>
      <c r="H154" s="244">
        <v>96.16</v>
      </c>
    </row>
    <row r="155" spans="1:8" ht="28.8">
      <c r="A155" s="376">
        <v>8282</v>
      </c>
      <c r="B155" s="241" t="s">
        <v>263</v>
      </c>
      <c r="C155" s="380" t="s">
        <v>867</v>
      </c>
      <c r="D155" s="380" t="s">
        <v>877</v>
      </c>
      <c r="E155" s="380" t="s">
        <v>886</v>
      </c>
      <c r="F155" s="380" t="s">
        <v>892</v>
      </c>
      <c r="G155" s="241" t="s">
        <v>107</v>
      </c>
      <c r="H155" s="242">
        <v>100.52</v>
      </c>
    </row>
    <row r="156" spans="1:8" ht="28.8">
      <c r="A156" s="377">
        <v>8283</v>
      </c>
      <c r="B156" s="243" t="s">
        <v>263</v>
      </c>
      <c r="C156" s="381" t="s">
        <v>868</v>
      </c>
      <c r="D156" s="381" t="s">
        <v>878</v>
      </c>
      <c r="E156" s="381" t="s">
        <v>887</v>
      </c>
      <c r="F156" s="380" t="s">
        <v>892</v>
      </c>
      <c r="G156" s="243" t="s">
        <v>107</v>
      </c>
      <c r="H156" s="244">
        <v>162.85</v>
      </c>
    </row>
    <row r="157" spans="1:8" ht="28.8">
      <c r="A157" s="376">
        <v>8284</v>
      </c>
      <c r="B157" s="241" t="s">
        <v>263</v>
      </c>
      <c r="C157" s="380" t="s">
        <v>869</v>
      </c>
      <c r="D157" s="380" t="s">
        <v>879</v>
      </c>
      <c r="E157" s="380" t="s">
        <v>888</v>
      </c>
      <c r="F157" s="380" t="s">
        <v>892</v>
      </c>
      <c r="G157" s="241" t="s">
        <v>107</v>
      </c>
      <c r="H157" s="242">
        <v>290.23</v>
      </c>
    </row>
    <row r="158" spans="1:8" ht="28.8">
      <c r="A158" s="377">
        <v>8285</v>
      </c>
      <c r="B158" s="243" t="s">
        <v>263</v>
      </c>
      <c r="C158" s="381" t="s">
        <v>870</v>
      </c>
      <c r="D158" s="381" t="s">
        <v>880</v>
      </c>
      <c r="E158" s="381" t="s">
        <v>889</v>
      </c>
      <c r="F158" s="380" t="s">
        <v>892</v>
      </c>
      <c r="G158" s="243" t="s">
        <v>107</v>
      </c>
      <c r="H158" s="244">
        <v>580.96</v>
      </c>
    </row>
    <row r="159" spans="1:8" ht="28.8">
      <c r="A159" s="376">
        <v>8286</v>
      </c>
      <c r="B159" s="241" t="s">
        <v>263</v>
      </c>
      <c r="C159" s="380" t="s">
        <v>871</v>
      </c>
      <c r="D159" s="380" t="s">
        <v>881</v>
      </c>
      <c r="E159" s="380" t="s">
        <v>890</v>
      </c>
      <c r="F159" s="380" t="s">
        <v>892</v>
      </c>
      <c r="G159" s="241" t="s">
        <v>107</v>
      </c>
      <c r="H159" s="242">
        <v>848.28</v>
      </c>
    </row>
    <row r="160" spans="1:8" ht="14.4">
      <c r="A160" s="377">
        <v>8287</v>
      </c>
      <c r="B160" s="381" t="s">
        <v>863</v>
      </c>
      <c r="C160" s="381" t="s">
        <v>872</v>
      </c>
      <c r="D160" s="177" t="s">
        <v>882</v>
      </c>
      <c r="E160" s="246" t="s">
        <v>891</v>
      </c>
      <c r="F160" s="177"/>
      <c r="G160" s="243" t="s">
        <v>107</v>
      </c>
      <c r="H160" s="244">
        <v>214.08</v>
      </c>
    </row>
    <row r="161" spans="1:8" ht="14.4">
      <c r="A161" s="376">
        <v>8288</v>
      </c>
      <c r="B161" s="380" t="s">
        <v>864</v>
      </c>
      <c r="C161" s="380" t="s">
        <v>873</v>
      </c>
      <c r="D161" s="240" t="s">
        <v>883</v>
      </c>
      <c r="E161" s="245" t="s">
        <v>797</v>
      </c>
      <c r="F161" s="240"/>
      <c r="G161" s="241" t="s">
        <v>107</v>
      </c>
      <c r="H161" s="242">
        <v>253.26</v>
      </c>
    </row>
    <row r="162" spans="1:8" ht="14.4">
      <c r="A162" s="383">
        <v>8289</v>
      </c>
      <c r="B162" s="381" t="s">
        <v>864</v>
      </c>
      <c r="C162" s="381" t="s">
        <v>874</v>
      </c>
      <c r="D162" s="177" t="s">
        <v>884</v>
      </c>
      <c r="E162" s="246" t="s">
        <v>733</v>
      </c>
      <c r="F162" s="177"/>
      <c r="G162" s="243" t="s">
        <v>107</v>
      </c>
      <c r="H162" s="244">
        <v>284.8</v>
      </c>
    </row>
    <row r="163" spans="1:8" ht="14.4">
      <c r="A163" s="376">
        <v>8290</v>
      </c>
      <c r="B163" s="241" t="s">
        <v>265</v>
      </c>
      <c r="C163" s="380" t="s">
        <v>893</v>
      </c>
      <c r="D163" s="241" t="s">
        <v>266</v>
      </c>
      <c r="E163" s="241" t="s">
        <v>267</v>
      </c>
      <c r="F163" s="240"/>
      <c r="G163" s="241" t="s">
        <v>107</v>
      </c>
      <c r="H163" s="242">
        <v>5.77</v>
      </c>
    </row>
    <row r="164" spans="1:8" ht="14.4">
      <c r="A164" s="377">
        <v>8300</v>
      </c>
      <c r="B164" s="243" t="s">
        <v>268</v>
      </c>
      <c r="C164" s="381" t="s">
        <v>894</v>
      </c>
      <c r="D164" s="381" t="s">
        <v>903</v>
      </c>
      <c r="E164" s="381" t="s">
        <v>905</v>
      </c>
      <c r="F164" s="177"/>
      <c r="G164" s="243" t="s">
        <v>107</v>
      </c>
      <c r="H164" s="244">
        <v>21.31</v>
      </c>
    </row>
    <row r="165" spans="1:8" ht="14.4">
      <c r="A165" s="376">
        <v>8301</v>
      </c>
      <c r="B165" s="241" t="s">
        <v>268</v>
      </c>
      <c r="C165" s="380" t="s">
        <v>895</v>
      </c>
      <c r="D165" s="241" t="s">
        <v>270</v>
      </c>
      <c r="E165" s="380" t="s">
        <v>906</v>
      </c>
      <c r="F165" s="240"/>
      <c r="G165" s="241" t="s">
        <v>107</v>
      </c>
      <c r="H165" s="242">
        <v>26.47</v>
      </c>
    </row>
    <row r="166" spans="1:8" ht="14.4">
      <c r="A166" s="377">
        <v>8302</v>
      </c>
      <c r="B166" s="243" t="s">
        <v>268</v>
      </c>
      <c r="C166" s="381" t="s">
        <v>896</v>
      </c>
      <c r="D166" s="243" t="s">
        <v>271</v>
      </c>
      <c r="E166" s="381" t="s">
        <v>907</v>
      </c>
      <c r="F166" s="177"/>
      <c r="G166" s="243" t="s">
        <v>107</v>
      </c>
      <c r="H166" s="244">
        <v>47.48</v>
      </c>
    </row>
    <row r="167" spans="1:8" ht="14.4">
      <c r="A167" s="376">
        <v>8303</v>
      </c>
      <c r="B167" s="241" t="s">
        <v>268</v>
      </c>
      <c r="C167" s="380" t="s">
        <v>897</v>
      </c>
      <c r="D167" s="380" t="s">
        <v>904</v>
      </c>
      <c r="E167" s="241" t="s">
        <v>272</v>
      </c>
      <c r="F167" s="240"/>
      <c r="G167" s="241" t="s">
        <v>107</v>
      </c>
      <c r="H167" s="242">
        <v>95.17</v>
      </c>
    </row>
    <row r="168" spans="1:8" ht="28.8">
      <c r="A168" s="377">
        <v>8306</v>
      </c>
      <c r="B168" s="177" t="s">
        <v>273</v>
      </c>
      <c r="C168" s="381" t="s">
        <v>898</v>
      </c>
      <c r="D168" s="381" t="s">
        <v>606</v>
      </c>
      <c r="E168" s="391" t="s">
        <v>908</v>
      </c>
      <c r="F168" s="243"/>
      <c r="G168" s="243" t="s">
        <v>107</v>
      </c>
      <c r="H168" s="244">
        <v>91.61</v>
      </c>
    </row>
    <row r="169" spans="1:8" ht="28.8">
      <c r="A169" s="376">
        <v>8307</v>
      </c>
      <c r="B169" s="240" t="s">
        <v>273</v>
      </c>
      <c r="C169" s="380" t="s">
        <v>899</v>
      </c>
      <c r="D169" s="241" t="s">
        <v>274</v>
      </c>
      <c r="E169" s="249" t="s">
        <v>908</v>
      </c>
      <c r="F169" s="241"/>
      <c r="G169" s="241" t="s">
        <v>107</v>
      </c>
      <c r="H169" s="242">
        <v>121.27</v>
      </c>
    </row>
    <row r="170" spans="1:8" ht="28.8">
      <c r="A170" s="377">
        <v>8308</v>
      </c>
      <c r="B170" s="177" t="s">
        <v>273</v>
      </c>
      <c r="C170" s="381" t="s">
        <v>900</v>
      </c>
      <c r="D170" s="243" t="s">
        <v>275</v>
      </c>
      <c r="E170" s="391" t="s">
        <v>909</v>
      </c>
      <c r="F170" s="243"/>
      <c r="G170" s="243" t="s">
        <v>107</v>
      </c>
      <c r="H170" s="244">
        <v>132.63999999999999</v>
      </c>
    </row>
    <row r="171" spans="1:8" ht="28.8">
      <c r="A171" s="376">
        <v>8309</v>
      </c>
      <c r="B171" s="241" t="s">
        <v>276</v>
      </c>
      <c r="C171" s="240" t="s">
        <v>901</v>
      </c>
      <c r="D171" s="240"/>
      <c r="E171" s="245"/>
      <c r="F171" s="240"/>
      <c r="G171" s="241" t="s">
        <v>107</v>
      </c>
      <c r="H171" s="242">
        <v>4.37</v>
      </c>
    </row>
    <row r="172" spans="1:8" ht="14.4">
      <c r="A172" s="383">
        <v>8310</v>
      </c>
      <c r="B172" s="243" t="s">
        <v>277</v>
      </c>
      <c r="C172" s="381" t="s">
        <v>902</v>
      </c>
      <c r="D172" s="243" t="s">
        <v>278</v>
      </c>
      <c r="E172" s="381" t="s">
        <v>910</v>
      </c>
      <c r="F172" s="177" t="s">
        <v>911</v>
      </c>
      <c r="G172" s="243" t="s">
        <v>107</v>
      </c>
      <c r="H172" s="244">
        <v>4.8600000000000003</v>
      </c>
    </row>
    <row r="173" spans="1:8" ht="14.4">
      <c r="A173" s="376">
        <v>8311</v>
      </c>
      <c r="B173" s="241" t="s">
        <v>277</v>
      </c>
      <c r="C173" s="380" t="s">
        <v>912</v>
      </c>
      <c r="D173" s="380" t="s">
        <v>922</v>
      </c>
      <c r="E173" s="380" t="s">
        <v>927</v>
      </c>
      <c r="F173" s="240" t="s">
        <v>911</v>
      </c>
      <c r="G173" s="241" t="s">
        <v>107</v>
      </c>
      <c r="H173" s="242">
        <v>14.57</v>
      </c>
    </row>
    <row r="174" spans="1:8" ht="14.4">
      <c r="A174" s="376">
        <v>8312</v>
      </c>
      <c r="B174" s="241" t="s">
        <v>277</v>
      </c>
      <c r="C174" s="380" t="s">
        <v>913</v>
      </c>
      <c r="D174" s="380" t="s">
        <v>923</v>
      </c>
      <c r="E174" s="241">
        <v>47.5</v>
      </c>
      <c r="F174" s="240" t="s">
        <v>911</v>
      </c>
      <c r="G174" s="241" t="s">
        <v>107</v>
      </c>
      <c r="H174" s="242">
        <v>24.2</v>
      </c>
    </row>
    <row r="175" spans="1:8" ht="14.4">
      <c r="A175" s="377">
        <v>8313</v>
      </c>
      <c r="B175" s="243" t="s">
        <v>277</v>
      </c>
      <c r="C175" s="381" t="s">
        <v>914</v>
      </c>
      <c r="D175" s="243" t="s">
        <v>280</v>
      </c>
      <c r="E175" s="381" t="s">
        <v>607</v>
      </c>
      <c r="F175" s="177" t="s">
        <v>911</v>
      </c>
      <c r="G175" s="243" t="s">
        <v>107</v>
      </c>
      <c r="H175" s="244">
        <v>56.7</v>
      </c>
    </row>
    <row r="176" spans="1:8" ht="14.4">
      <c r="A176" s="376">
        <v>8314</v>
      </c>
      <c r="B176" s="241" t="s">
        <v>277</v>
      </c>
      <c r="C176" s="380" t="s">
        <v>915</v>
      </c>
      <c r="D176" s="241" t="s">
        <v>281</v>
      </c>
      <c r="E176" s="380" t="s">
        <v>928</v>
      </c>
      <c r="F176" s="240" t="s">
        <v>911</v>
      </c>
      <c r="G176" s="241" t="s">
        <v>107</v>
      </c>
      <c r="H176" s="242">
        <v>85</v>
      </c>
    </row>
    <row r="177" spans="1:8" ht="14.4">
      <c r="A177" s="377">
        <v>8315</v>
      </c>
      <c r="B177" s="243" t="s">
        <v>277</v>
      </c>
      <c r="C177" s="381" t="s">
        <v>916</v>
      </c>
      <c r="D177" s="243" t="s">
        <v>282</v>
      </c>
      <c r="E177" s="381" t="s">
        <v>625</v>
      </c>
      <c r="F177" s="177" t="s">
        <v>911</v>
      </c>
      <c r="G177" s="243" t="s">
        <v>107</v>
      </c>
      <c r="H177" s="244">
        <v>105.65</v>
      </c>
    </row>
    <row r="178" spans="1:8" ht="14.4">
      <c r="A178" s="376">
        <v>8316</v>
      </c>
      <c r="B178" s="241" t="s">
        <v>277</v>
      </c>
      <c r="C178" s="380" t="s">
        <v>917</v>
      </c>
      <c r="D178" s="241" t="s">
        <v>283</v>
      </c>
      <c r="E178" s="380" t="s">
        <v>929</v>
      </c>
      <c r="F178" s="240" t="s">
        <v>934</v>
      </c>
      <c r="G178" s="241" t="s">
        <v>107</v>
      </c>
      <c r="H178" s="242">
        <v>133.5</v>
      </c>
    </row>
    <row r="179" spans="1:8" ht="14.4">
      <c r="A179" s="377">
        <v>8317</v>
      </c>
      <c r="B179" s="243" t="s">
        <v>277</v>
      </c>
      <c r="C179" s="381" t="s">
        <v>918</v>
      </c>
      <c r="D179" s="243" t="s">
        <v>284</v>
      </c>
      <c r="E179" s="381" t="s">
        <v>930</v>
      </c>
      <c r="F179" s="177" t="s">
        <v>934</v>
      </c>
      <c r="G179" s="243" t="s">
        <v>107</v>
      </c>
      <c r="H179" s="244">
        <v>154.19999999999999</v>
      </c>
    </row>
    <row r="180" spans="1:8" ht="14.4">
      <c r="A180" s="379" t="s">
        <v>285</v>
      </c>
      <c r="B180" s="241" t="s">
        <v>277</v>
      </c>
      <c r="C180" s="380" t="s">
        <v>919</v>
      </c>
      <c r="D180" s="380" t="s">
        <v>924</v>
      </c>
      <c r="E180" s="245" t="s">
        <v>931</v>
      </c>
      <c r="F180" s="380" t="s">
        <v>934</v>
      </c>
      <c r="G180" s="241" t="s">
        <v>107</v>
      </c>
      <c r="H180" s="242">
        <v>200.52</v>
      </c>
    </row>
    <row r="181" spans="1:8" ht="14.4">
      <c r="A181" s="377">
        <v>8318</v>
      </c>
      <c r="B181" s="243" t="s">
        <v>277</v>
      </c>
      <c r="C181" s="381" t="s">
        <v>920</v>
      </c>
      <c r="D181" s="381" t="s">
        <v>925</v>
      </c>
      <c r="E181" s="381" t="s">
        <v>932</v>
      </c>
      <c r="F181" s="177" t="s">
        <v>934</v>
      </c>
      <c r="G181" s="243" t="s">
        <v>107</v>
      </c>
      <c r="H181" s="244">
        <v>249.54</v>
      </c>
    </row>
    <row r="182" spans="1:8" ht="14.4">
      <c r="A182" s="379">
        <v>8319</v>
      </c>
      <c r="B182" s="241" t="s">
        <v>277</v>
      </c>
      <c r="C182" s="380" t="s">
        <v>921</v>
      </c>
      <c r="D182" s="380" t="s">
        <v>926</v>
      </c>
      <c r="E182" s="380" t="s">
        <v>933</v>
      </c>
      <c r="F182" s="240" t="s">
        <v>936</v>
      </c>
      <c r="G182" s="241" t="s">
        <v>107</v>
      </c>
      <c r="H182" s="242">
        <v>314.74</v>
      </c>
    </row>
    <row r="183" spans="1:8" ht="28.8">
      <c r="A183" s="377">
        <v>8320</v>
      </c>
      <c r="B183" s="243" t="s">
        <v>277</v>
      </c>
      <c r="C183" s="381" t="s">
        <v>937</v>
      </c>
      <c r="D183" s="381" t="s">
        <v>945</v>
      </c>
      <c r="E183" s="246" t="s">
        <v>948</v>
      </c>
      <c r="F183" s="381" t="s">
        <v>955</v>
      </c>
      <c r="G183" s="243" t="s">
        <v>107</v>
      </c>
      <c r="H183" s="244">
        <v>586.29</v>
      </c>
    </row>
    <row r="184" spans="1:8" ht="14.4">
      <c r="A184" s="376">
        <v>8321</v>
      </c>
      <c r="B184" s="241" t="s">
        <v>277</v>
      </c>
      <c r="C184" s="380" t="s">
        <v>938</v>
      </c>
      <c r="D184" s="241" t="s">
        <v>287</v>
      </c>
      <c r="E184" s="380" t="s">
        <v>949</v>
      </c>
      <c r="F184" s="240"/>
      <c r="G184" s="241" t="s">
        <v>107</v>
      </c>
      <c r="H184" s="242">
        <v>686.16</v>
      </c>
    </row>
    <row r="185" spans="1:8" ht="14.4">
      <c r="A185" s="377">
        <v>8322</v>
      </c>
      <c r="B185" s="243" t="s">
        <v>277</v>
      </c>
      <c r="C185" s="381" t="s">
        <v>939</v>
      </c>
      <c r="D185" s="243" t="s">
        <v>288</v>
      </c>
      <c r="E185" s="381" t="s">
        <v>950</v>
      </c>
      <c r="F185" s="381" t="s">
        <v>936</v>
      </c>
      <c r="G185" s="243" t="s">
        <v>107</v>
      </c>
      <c r="H185" s="244">
        <v>583.21</v>
      </c>
    </row>
    <row r="186" spans="1:8" ht="14.4">
      <c r="A186" s="376">
        <v>8323</v>
      </c>
      <c r="B186" s="241" t="s">
        <v>277</v>
      </c>
      <c r="C186" s="380" t="s">
        <v>940</v>
      </c>
      <c r="D186" s="241" t="s">
        <v>289</v>
      </c>
      <c r="E186" s="380" t="s">
        <v>948</v>
      </c>
      <c r="F186" s="241" t="s">
        <v>286</v>
      </c>
      <c r="G186" s="241" t="s">
        <v>107</v>
      </c>
      <c r="H186" s="242">
        <v>892.32</v>
      </c>
    </row>
    <row r="187" spans="1:8" ht="14.4">
      <c r="A187" s="377">
        <v>8324</v>
      </c>
      <c r="B187" s="243" t="s">
        <v>277</v>
      </c>
      <c r="C187" s="381" t="s">
        <v>937</v>
      </c>
      <c r="D187" s="381" t="s">
        <v>945</v>
      </c>
      <c r="E187" s="246" t="s">
        <v>951</v>
      </c>
      <c r="F187" s="243" t="s">
        <v>286</v>
      </c>
      <c r="G187" s="243" t="s">
        <v>107</v>
      </c>
      <c r="H187" s="244">
        <v>586.29</v>
      </c>
    </row>
    <row r="188" spans="1:8" ht="14.4">
      <c r="A188" s="376">
        <v>8325</v>
      </c>
      <c r="B188" s="241" t="s">
        <v>277</v>
      </c>
      <c r="C188" s="380" t="s">
        <v>941</v>
      </c>
      <c r="D188" s="380" t="s">
        <v>946</v>
      </c>
      <c r="E188" s="245" t="s">
        <v>666</v>
      </c>
      <c r="F188" s="241"/>
      <c r="G188" s="241" t="s">
        <v>107</v>
      </c>
      <c r="H188" s="242">
        <v>28.7</v>
      </c>
    </row>
    <row r="189" spans="1:8" ht="14.4">
      <c r="A189" s="377">
        <v>8326</v>
      </c>
      <c r="B189" s="243" t="s">
        <v>277</v>
      </c>
      <c r="C189" s="381" t="s">
        <v>942</v>
      </c>
      <c r="D189" s="381" t="s">
        <v>947</v>
      </c>
      <c r="E189" s="246" t="s">
        <v>952</v>
      </c>
      <c r="F189" s="243"/>
      <c r="G189" s="243" t="s">
        <v>107</v>
      </c>
      <c r="H189" s="244">
        <v>15.31</v>
      </c>
    </row>
    <row r="190" spans="1:8" ht="14.4">
      <c r="A190" s="376">
        <v>8327</v>
      </c>
      <c r="B190" s="241" t="s">
        <v>277</v>
      </c>
      <c r="C190" s="380" t="s">
        <v>943</v>
      </c>
      <c r="D190" s="241" t="s">
        <v>290</v>
      </c>
      <c r="E190" s="245" t="s">
        <v>953</v>
      </c>
      <c r="F190" s="240" t="s">
        <v>935</v>
      </c>
      <c r="G190" s="241" t="s">
        <v>107</v>
      </c>
      <c r="H190" s="242">
        <v>363.63</v>
      </c>
    </row>
    <row r="191" spans="1:8" s="382" customFormat="1" ht="14.4">
      <c r="A191" s="383">
        <v>8328</v>
      </c>
      <c r="B191" s="389" t="s">
        <v>277</v>
      </c>
      <c r="C191" s="388" t="s">
        <v>944</v>
      </c>
      <c r="D191" s="389" t="s">
        <v>291</v>
      </c>
      <c r="E191" s="392" t="s">
        <v>954</v>
      </c>
      <c r="F191" s="384" t="s">
        <v>935</v>
      </c>
      <c r="G191" s="389" t="s">
        <v>107</v>
      </c>
      <c r="H191" s="390">
        <v>468.35</v>
      </c>
    </row>
    <row r="192" spans="1:8" ht="14.4">
      <c r="A192" s="376">
        <v>8329</v>
      </c>
      <c r="B192" s="241" t="s">
        <v>277</v>
      </c>
      <c r="C192" s="380" t="s">
        <v>939</v>
      </c>
      <c r="D192" s="241" t="s">
        <v>292</v>
      </c>
      <c r="E192" s="380" t="s">
        <v>950</v>
      </c>
      <c r="F192" s="380" t="s">
        <v>935</v>
      </c>
      <c r="G192" s="241" t="s">
        <v>107</v>
      </c>
      <c r="H192" s="242">
        <v>583.21</v>
      </c>
    </row>
    <row r="193" spans="1:8" ht="14.4">
      <c r="A193" s="377">
        <v>8330</v>
      </c>
      <c r="B193" s="243" t="s">
        <v>293</v>
      </c>
      <c r="C193" s="381" t="s">
        <v>956</v>
      </c>
      <c r="D193" s="243" t="s">
        <v>294</v>
      </c>
      <c r="E193" s="243" t="s">
        <v>202</v>
      </c>
      <c r="F193" s="381" t="s">
        <v>975</v>
      </c>
      <c r="G193" s="243" t="s">
        <v>107</v>
      </c>
      <c r="H193" s="244">
        <v>75.12</v>
      </c>
    </row>
    <row r="194" spans="1:8" ht="28.8">
      <c r="A194" s="376">
        <v>8331</v>
      </c>
      <c r="B194" s="241" t="s">
        <v>293</v>
      </c>
      <c r="C194" s="380" t="s">
        <v>957</v>
      </c>
      <c r="D194" s="241" t="s">
        <v>295</v>
      </c>
      <c r="E194" s="380" t="s">
        <v>819</v>
      </c>
      <c r="F194" s="380" t="s">
        <v>976</v>
      </c>
      <c r="G194" s="241" t="s">
        <v>107</v>
      </c>
      <c r="H194" s="242">
        <v>116.57</v>
      </c>
    </row>
    <row r="195" spans="1:8" ht="28.8">
      <c r="A195" s="377">
        <v>8332</v>
      </c>
      <c r="B195" s="243" t="s">
        <v>293</v>
      </c>
      <c r="C195" s="381" t="s">
        <v>958</v>
      </c>
      <c r="D195" s="243" t="s">
        <v>296</v>
      </c>
      <c r="E195" s="381" t="s">
        <v>973</v>
      </c>
      <c r="F195" s="388" t="s">
        <v>976</v>
      </c>
      <c r="G195" s="243" t="s">
        <v>107</v>
      </c>
      <c r="H195" s="244">
        <v>164.35</v>
      </c>
    </row>
    <row r="196" spans="1:8" ht="28.8">
      <c r="A196" s="376">
        <v>8334</v>
      </c>
      <c r="B196" s="241" t="s">
        <v>293</v>
      </c>
      <c r="C196" s="380" t="s">
        <v>959</v>
      </c>
      <c r="D196" s="380" t="s">
        <v>966</v>
      </c>
      <c r="E196" s="245" t="s">
        <v>974</v>
      </c>
      <c r="F196" s="380" t="s">
        <v>976</v>
      </c>
      <c r="G196" s="241" t="s">
        <v>107</v>
      </c>
      <c r="H196" s="242">
        <v>167.74</v>
      </c>
    </row>
    <row r="197" spans="1:8" ht="28.8">
      <c r="A197" s="377">
        <v>8350</v>
      </c>
      <c r="B197" s="243" t="s">
        <v>297</v>
      </c>
      <c r="C197" s="381" t="s">
        <v>960</v>
      </c>
      <c r="D197" s="381" t="s">
        <v>967</v>
      </c>
      <c r="E197" s="246"/>
      <c r="F197" s="177" t="s">
        <v>299</v>
      </c>
      <c r="G197" s="243" t="s">
        <v>107</v>
      </c>
      <c r="H197" s="244">
        <v>0.15</v>
      </c>
    </row>
    <row r="198" spans="1:8" ht="28.8">
      <c r="A198" s="376">
        <v>8351</v>
      </c>
      <c r="B198" s="241" t="s">
        <v>297</v>
      </c>
      <c r="C198" s="380" t="s">
        <v>961</v>
      </c>
      <c r="D198" s="380" t="s">
        <v>968</v>
      </c>
      <c r="E198" s="245"/>
      <c r="F198" s="240" t="s">
        <v>299</v>
      </c>
      <c r="G198" s="241" t="s">
        <v>107</v>
      </c>
      <c r="H198" s="242">
        <v>0.23</v>
      </c>
    </row>
    <row r="199" spans="1:8" ht="28.8">
      <c r="A199" s="377">
        <v>8352</v>
      </c>
      <c r="B199" s="243" t="s">
        <v>297</v>
      </c>
      <c r="C199" s="381" t="s">
        <v>962</v>
      </c>
      <c r="D199" s="381" t="s">
        <v>969</v>
      </c>
      <c r="E199" s="246"/>
      <c r="F199" s="177" t="s">
        <v>299</v>
      </c>
      <c r="G199" s="243" t="s">
        <v>107</v>
      </c>
      <c r="H199" s="244">
        <v>0.6</v>
      </c>
    </row>
    <row r="200" spans="1:8" ht="28.8">
      <c r="A200" s="376">
        <v>8353</v>
      </c>
      <c r="B200" s="241" t="s">
        <v>297</v>
      </c>
      <c r="C200" s="380" t="s">
        <v>963</v>
      </c>
      <c r="D200" s="380" t="s">
        <v>970</v>
      </c>
      <c r="E200" s="245"/>
      <c r="F200" s="240" t="s">
        <v>299</v>
      </c>
      <c r="G200" s="241" t="s">
        <v>107</v>
      </c>
      <c r="H200" s="242">
        <v>0.66</v>
      </c>
    </row>
    <row r="201" spans="1:8" ht="28.8">
      <c r="A201" s="377">
        <v>8354</v>
      </c>
      <c r="B201" s="243" t="s">
        <v>297</v>
      </c>
      <c r="C201" s="381" t="s">
        <v>964</v>
      </c>
      <c r="D201" s="381" t="s">
        <v>971</v>
      </c>
      <c r="E201" s="246"/>
      <c r="F201" s="177" t="s">
        <v>299</v>
      </c>
      <c r="G201" s="243" t="s">
        <v>107</v>
      </c>
      <c r="H201" s="244">
        <v>0.97</v>
      </c>
    </row>
    <row r="202" spans="1:8" ht="28.8">
      <c r="A202" s="376">
        <v>8355</v>
      </c>
      <c r="B202" s="241" t="s">
        <v>297</v>
      </c>
      <c r="C202" s="380" t="s">
        <v>965</v>
      </c>
      <c r="D202" s="380" t="s">
        <v>972</v>
      </c>
      <c r="E202" s="245"/>
      <c r="F202" s="240" t="s">
        <v>299</v>
      </c>
      <c r="G202" s="241" t="s">
        <v>107</v>
      </c>
      <c r="H202" s="242">
        <v>1.8</v>
      </c>
    </row>
    <row r="203" spans="1:8" ht="28.8">
      <c r="A203" s="377">
        <v>8356</v>
      </c>
      <c r="B203" s="243" t="s">
        <v>302</v>
      </c>
      <c r="C203" s="381" t="s">
        <v>977</v>
      </c>
      <c r="D203" s="243" t="s">
        <v>298</v>
      </c>
      <c r="E203" s="246"/>
      <c r="F203" s="177" t="s">
        <v>299</v>
      </c>
      <c r="G203" s="243" t="s">
        <v>107</v>
      </c>
      <c r="H203" s="244">
        <v>0.28000000000000003</v>
      </c>
    </row>
    <row r="204" spans="1:8" ht="28.8">
      <c r="A204" s="376">
        <v>8357</v>
      </c>
      <c r="B204" s="241" t="s">
        <v>302</v>
      </c>
      <c r="C204" s="380" t="s">
        <v>978</v>
      </c>
      <c r="D204" s="241" t="s">
        <v>300</v>
      </c>
      <c r="E204" s="245"/>
      <c r="F204" s="240" t="s">
        <v>299</v>
      </c>
      <c r="G204" s="241" t="s">
        <v>107</v>
      </c>
      <c r="H204" s="242">
        <v>0.32</v>
      </c>
    </row>
    <row r="205" spans="1:8" ht="28.8">
      <c r="A205" s="377">
        <v>8358</v>
      </c>
      <c r="B205" s="243" t="s">
        <v>302</v>
      </c>
      <c r="C205" s="381" t="s">
        <v>979</v>
      </c>
      <c r="D205" s="243" t="s">
        <v>223</v>
      </c>
      <c r="E205" s="246"/>
      <c r="F205" s="177" t="s">
        <v>299</v>
      </c>
      <c r="G205" s="243" t="s">
        <v>107</v>
      </c>
      <c r="H205" s="244">
        <v>1.1100000000000001</v>
      </c>
    </row>
    <row r="206" spans="1:8" ht="28.8">
      <c r="A206" s="376">
        <v>8359</v>
      </c>
      <c r="B206" s="241" t="s">
        <v>302</v>
      </c>
      <c r="C206" s="380" t="s">
        <v>980</v>
      </c>
      <c r="D206" s="241" t="s">
        <v>301</v>
      </c>
      <c r="E206" s="245"/>
      <c r="F206" s="380" t="s">
        <v>995</v>
      </c>
      <c r="G206" s="241" t="s">
        <v>107</v>
      </c>
      <c r="H206" s="242">
        <v>1.18</v>
      </c>
    </row>
    <row r="207" spans="1:8" ht="28.8">
      <c r="A207" s="377">
        <v>8360</v>
      </c>
      <c r="B207" s="243" t="s">
        <v>302</v>
      </c>
      <c r="C207" s="381" t="s">
        <v>981</v>
      </c>
      <c r="D207" s="243" t="s">
        <v>224</v>
      </c>
      <c r="E207" s="246"/>
      <c r="F207" s="177" t="s">
        <v>299</v>
      </c>
      <c r="G207" s="243" t="s">
        <v>107</v>
      </c>
      <c r="H207" s="244">
        <v>1.82</v>
      </c>
    </row>
    <row r="208" spans="1:8" ht="28.8">
      <c r="A208" s="376">
        <v>8361</v>
      </c>
      <c r="B208" s="241" t="s">
        <v>302</v>
      </c>
      <c r="C208" s="380" t="s">
        <v>982</v>
      </c>
      <c r="D208" s="241" t="s">
        <v>128</v>
      </c>
      <c r="E208" s="245"/>
      <c r="F208" s="380" t="s">
        <v>995</v>
      </c>
      <c r="G208" s="241" t="s">
        <v>107</v>
      </c>
      <c r="H208" s="242">
        <v>3.48</v>
      </c>
    </row>
    <row r="209" spans="1:8" ht="14.4">
      <c r="A209" s="377">
        <v>8380</v>
      </c>
      <c r="B209" s="243" t="s">
        <v>303</v>
      </c>
      <c r="C209" s="381" t="s">
        <v>983</v>
      </c>
      <c r="D209" s="381" t="s">
        <v>987</v>
      </c>
      <c r="E209" s="381" t="s">
        <v>991</v>
      </c>
      <c r="F209" s="381" t="s">
        <v>996</v>
      </c>
      <c r="G209" s="243" t="s">
        <v>107</v>
      </c>
      <c r="H209" s="244">
        <v>43.49</v>
      </c>
    </row>
    <row r="210" spans="1:8" ht="14.4">
      <c r="A210" s="376">
        <v>8381</v>
      </c>
      <c r="B210" s="241" t="s">
        <v>303</v>
      </c>
      <c r="C210" s="380" t="s">
        <v>984</v>
      </c>
      <c r="D210" s="380" t="s">
        <v>988</v>
      </c>
      <c r="E210" s="380" t="s">
        <v>992</v>
      </c>
      <c r="F210" s="380" t="s">
        <v>996</v>
      </c>
      <c r="G210" s="241" t="s">
        <v>107</v>
      </c>
      <c r="H210" s="242">
        <v>62.21</v>
      </c>
    </row>
    <row r="211" spans="1:8" ht="33.6" customHeight="1">
      <c r="A211" s="377">
        <v>8382</v>
      </c>
      <c r="B211" s="243" t="s">
        <v>303</v>
      </c>
      <c r="C211" s="381" t="s">
        <v>985</v>
      </c>
      <c r="D211" s="381" t="s">
        <v>989</v>
      </c>
      <c r="E211" s="381" t="s">
        <v>993</v>
      </c>
      <c r="F211" s="381" t="s">
        <v>997</v>
      </c>
      <c r="G211" s="243" t="s">
        <v>107</v>
      </c>
      <c r="H211" s="244">
        <v>69.08</v>
      </c>
    </row>
    <row r="212" spans="1:8" ht="30.6" customHeight="1">
      <c r="A212" s="376">
        <v>8383</v>
      </c>
      <c r="B212" s="241" t="s">
        <v>303</v>
      </c>
      <c r="C212" s="380" t="s">
        <v>986</v>
      </c>
      <c r="D212" s="380" t="s">
        <v>990</v>
      </c>
      <c r="E212" s="380" t="s">
        <v>994</v>
      </c>
      <c r="F212" s="240" t="s">
        <v>997</v>
      </c>
      <c r="G212" s="241" t="s">
        <v>107</v>
      </c>
      <c r="H212" s="242">
        <v>170.79</v>
      </c>
    </row>
    <row r="213" spans="1:8" ht="28.8" customHeight="1">
      <c r="A213" s="377">
        <v>8384</v>
      </c>
      <c r="B213" s="243" t="s">
        <v>303</v>
      </c>
      <c r="C213" s="381" t="s">
        <v>998</v>
      </c>
      <c r="D213" s="381" t="s">
        <v>1008</v>
      </c>
      <c r="E213" s="381" t="s">
        <v>1014</v>
      </c>
      <c r="F213" s="384" t="s">
        <v>997</v>
      </c>
      <c r="G213" s="243" t="s">
        <v>107</v>
      </c>
      <c r="H213" s="244">
        <v>208.16</v>
      </c>
    </row>
    <row r="214" spans="1:8" ht="28.8">
      <c r="A214" s="376">
        <v>8390</v>
      </c>
      <c r="B214" s="241" t="s">
        <v>305</v>
      </c>
      <c r="C214" s="380" t="s">
        <v>999</v>
      </c>
      <c r="D214" s="380" t="s">
        <v>1009</v>
      </c>
      <c r="E214" s="380" t="s">
        <v>1015</v>
      </c>
      <c r="F214" s="240" t="s">
        <v>1022</v>
      </c>
      <c r="G214" s="241" t="s">
        <v>107</v>
      </c>
      <c r="H214" s="242">
        <v>37.31</v>
      </c>
    </row>
    <row r="215" spans="1:8" ht="28.8">
      <c r="A215" s="377">
        <v>8391</v>
      </c>
      <c r="B215" s="243" t="s">
        <v>305</v>
      </c>
      <c r="C215" s="381" t="s">
        <v>1000</v>
      </c>
      <c r="D215" s="243" t="s">
        <v>304</v>
      </c>
      <c r="E215" s="381" t="s">
        <v>667</v>
      </c>
      <c r="F215" s="384" t="s">
        <v>1022</v>
      </c>
      <c r="G215" s="243" t="s">
        <v>107</v>
      </c>
      <c r="H215" s="244">
        <v>59.65</v>
      </c>
    </row>
    <row r="216" spans="1:8" ht="28.8">
      <c r="A216" s="376">
        <v>8392</v>
      </c>
      <c r="B216" s="241" t="s">
        <v>305</v>
      </c>
      <c r="C216" s="380" t="s">
        <v>1001</v>
      </c>
      <c r="D216" s="380" t="s">
        <v>989</v>
      </c>
      <c r="E216" s="380" t="s">
        <v>908</v>
      </c>
      <c r="F216" s="240" t="s">
        <v>1023</v>
      </c>
      <c r="G216" s="241" t="s">
        <v>107</v>
      </c>
      <c r="H216" s="242">
        <v>67.540000000000006</v>
      </c>
    </row>
    <row r="217" spans="1:8" ht="28.8">
      <c r="A217" s="377">
        <v>8393</v>
      </c>
      <c r="B217" s="243" t="s">
        <v>305</v>
      </c>
      <c r="C217" s="381" t="s">
        <v>1002</v>
      </c>
      <c r="D217" s="381" t="s">
        <v>1010</v>
      </c>
      <c r="E217" s="381" t="s">
        <v>1016</v>
      </c>
      <c r="F217" s="384" t="s">
        <v>1023</v>
      </c>
      <c r="G217" s="243" t="s">
        <v>107</v>
      </c>
      <c r="H217" s="244">
        <v>76.62</v>
      </c>
    </row>
    <row r="218" spans="1:8" ht="28.8">
      <c r="A218" s="376">
        <v>8394</v>
      </c>
      <c r="B218" s="241" t="s">
        <v>305</v>
      </c>
      <c r="C218" s="380" t="s">
        <v>1003</v>
      </c>
      <c r="D218" s="380" t="s">
        <v>1011</v>
      </c>
      <c r="E218" s="245" t="s">
        <v>1017</v>
      </c>
      <c r="F218" s="240" t="s">
        <v>1023</v>
      </c>
      <c r="G218" s="241" t="s">
        <v>107</v>
      </c>
      <c r="H218" s="242">
        <v>95.09</v>
      </c>
    </row>
    <row r="219" spans="1:8" ht="28.8">
      <c r="A219" s="377">
        <v>8395</v>
      </c>
      <c r="B219" s="243" t="s">
        <v>305</v>
      </c>
      <c r="C219" s="381" t="s">
        <v>1004</v>
      </c>
      <c r="D219" s="243" t="s">
        <v>306</v>
      </c>
      <c r="E219" s="246" t="s">
        <v>1018</v>
      </c>
      <c r="F219" s="384" t="s">
        <v>1023</v>
      </c>
      <c r="G219" s="243" t="s">
        <v>107</v>
      </c>
      <c r="H219" s="244">
        <v>109.99</v>
      </c>
    </row>
    <row r="220" spans="1:8" ht="28.8">
      <c r="A220" s="376">
        <v>8396</v>
      </c>
      <c r="B220" s="241" t="s">
        <v>305</v>
      </c>
      <c r="C220" s="380" t="s">
        <v>1005</v>
      </c>
      <c r="D220" s="241" t="s">
        <v>307</v>
      </c>
      <c r="E220" s="380" t="s">
        <v>1019</v>
      </c>
      <c r="F220" s="240" t="s">
        <v>1023</v>
      </c>
      <c r="G220" s="241" t="s">
        <v>107</v>
      </c>
      <c r="H220" s="242">
        <v>118.5</v>
      </c>
    </row>
    <row r="221" spans="1:8" ht="28.8">
      <c r="A221" s="377">
        <v>8397</v>
      </c>
      <c r="B221" s="243" t="s">
        <v>305</v>
      </c>
      <c r="C221" s="381" t="s">
        <v>1006</v>
      </c>
      <c r="D221" s="381" t="s">
        <v>1012</v>
      </c>
      <c r="E221" s="381" t="s">
        <v>1020</v>
      </c>
      <c r="F221" s="384" t="s">
        <v>1023</v>
      </c>
      <c r="G221" s="243" t="s">
        <v>107</v>
      </c>
      <c r="H221" s="244">
        <v>148.26</v>
      </c>
    </row>
    <row r="222" spans="1:8" ht="28.8">
      <c r="A222" s="376">
        <v>8398</v>
      </c>
      <c r="B222" s="241" t="s">
        <v>305</v>
      </c>
      <c r="C222" s="380" t="s">
        <v>1007</v>
      </c>
      <c r="D222" s="380" t="s">
        <v>1013</v>
      </c>
      <c r="E222" s="380" t="s">
        <v>1021</v>
      </c>
      <c r="F222" s="240" t="s">
        <v>1023</v>
      </c>
      <c r="G222" s="241" t="s">
        <v>107</v>
      </c>
      <c r="H222" s="242">
        <v>211.41</v>
      </c>
    </row>
    <row r="223" spans="1:8" ht="72">
      <c r="A223" s="377">
        <v>8399</v>
      </c>
      <c r="B223" s="381" t="s">
        <v>1024</v>
      </c>
      <c r="C223" s="381" t="s">
        <v>1027</v>
      </c>
      <c r="D223" s="381" t="s">
        <v>1037</v>
      </c>
      <c r="E223" s="246" t="s">
        <v>908</v>
      </c>
      <c r="F223" s="177" t="s">
        <v>1046</v>
      </c>
      <c r="G223" s="243" t="s">
        <v>107</v>
      </c>
      <c r="H223" s="244">
        <v>53.37</v>
      </c>
    </row>
    <row r="224" spans="1:8" ht="28.8">
      <c r="A224" s="376">
        <v>8400</v>
      </c>
      <c r="B224" s="380" t="s">
        <v>1024</v>
      </c>
      <c r="C224" s="380" t="s">
        <v>1028</v>
      </c>
      <c r="D224" s="240"/>
      <c r="E224" s="245" t="s">
        <v>1041</v>
      </c>
      <c r="F224" s="240" t="s">
        <v>1047</v>
      </c>
      <c r="G224" s="241" t="s">
        <v>107</v>
      </c>
      <c r="H224" s="242">
        <v>71.05</v>
      </c>
    </row>
    <row r="225" spans="1:8" ht="14.4">
      <c r="A225" s="377">
        <v>8401</v>
      </c>
      <c r="B225" s="243" t="s">
        <v>308</v>
      </c>
      <c r="C225" s="381" t="s">
        <v>1029</v>
      </c>
      <c r="D225" s="243" t="s">
        <v>309</v>
      </c>
      <c r="E225" s="243" t="s">
        <v>310</v>
      </c>
      <c r="F225" s="381" t="s">
        <v>1048</v>
      </c>
      <c r="G225" s="243" t="s">
        <v>107</v>
      </c>
      <c r="H225" s="244">
        <v>62.62</v>
      </c>
    </row>
    <row r="226" spans="1:8" ht="28.8">
      <c r="A226" s="376">
        <v>8410</v>
      </c>
      <c r="B226" s="240" t="s">
        <v>311</v>
      </c>
      <c r="C226" s="380" t="s">
        <v>1030</v>
      </c>
      <c r="D226" s="380" t="s">
        <v>1038</v>
      </c>
      <c r="E226" s="245" t="s">
        <v>1042</v>
      </c>
      <c r="F226" s="380" t="s">
        <v>1049</v>
      </c>
      <c r="G226" s="241" t="s">
        <v>107</v>
      </c>
      <c r="H226" s="242">
        <v>2.78</v>
      </c>
    </row>
    <row r="227" spans="1:8" ht="28.8">
      <c r="A227" s="377">
        <v>8411</v>
      </c>
      <c r="B227" s="177" t="s">
        <v>311</v>
      </c>
      <c r="C227" s="381" t="s">
        <v>1031</v>
      </c>
      <c r="D227" s="243" t="s">
        <v>312</v>
      </c>
      <c r="E227" s="246" t="s">
        <v>750</v>
      </c>
      <c r="F227" s="381" t="s">
        <v>1050</v>
      </c>
      <c r="G227" s="243" t="s">
        <v>107</v>
      </c>
      <c r="H227" s="244">
        <v>3.72</v>
      </c>
    </row>
    <row r="228" spans="1:8" ht="28.8">
      <c r="A228" s="376">
        <v>8412</v>
      </c>
      <c r="B228" s="240" t="s">
        <v>313</v>
      </c>
      <c r="C228" s="380" t="s">
        <v>1032</v>
      </c>
      <c r="D228" s="241" t="s">
        <v>314</v>
      </c>
      <c r="E228" s="380" t="s">
        <v>1043</v>
      </c>
      <c r="F228" s="240" t="s">
        <v>1050</v>
      </c>
      <c r="G228" s="241" t="s">
        <v>107</v>
      </c>
      <c r="H228" s="242">
        <v>9.89</v>
      </c>
    </row>
    <row r="229" spans="1:8" ht="28.8">
      <c r="A229" s="377">
        <v>8413</v>
      </c>
      <c r="B229" s="177" t="s">
        <v>313</v>
      </c>
      <c r="C229" s="381" t="s">
        <v>1033</v>
      </c>
      <c r="D229" s="243" t="s">
        <v>315</v>
      </c>
      <c r="E229" s="243" t="s">
        <v>279</v>
      </c>
      <c r="F229" s="177" t="s">
        <v>1051</v>
      </c>
      <c r="G229" s="243" t="s">
        <v>107</v>
      </c>
      <c r="H229" s="244">
        <v>20.420000000000002</v>
      </c>
    </row>
    <row r="230" spans="1:8" ht="14.4">
      <c r="A230" s="376">
        <v>8414</v>
      </c>
      <c r="B230" s="241" t="s">
        <v>316</v>
      </c>
      <c r="C230" s="380" t="s">
        <v>1034</v>
      </c>
      <c r="D230" s="380" t="s">
        <v>1039</v>
      </c>
      <c r="E230" s="380" t="s">
        <v>1044</v>
      </c>
      <c r="F230" s="240" t="s">
        <v>1052</v>
      </c>
      <c r="G230" s="241" t="s">
        <v>107</v>
      </c>
      <c r="H230" s="242">
        <v>82.58</v>
      </c>
    </row>
    <row r="231" spans="1:8" ht="28.8">
      <c r="A231" s="377">
        <v>8419</v>
      </c>
      <c r="B231" s="381" t="s">
        <v>1025</v>
      </c>
      <c r="C231" s="381" t="s">
        <v>1035</v>
      </c>
      <c r="D231" s="381" t="s">
        <v>1040</v>
      </c>
      <c r="E231" s="246"/>
      <c r="F231" s="177" t="s">
        <v>1053</v>
      </c>
      <c r="G231" s="243" t="s">
        <v>107</v>
      </c>
      <c r="H231" s="244">
        <v>0.98</v>
      </c>
    </row>
    <row r="232" spans="1:8" ht="14.4">
      <c r="A232" s="376">
        <v>8420</v>
      </c>
      <c r="B232" s="380" t="s">
        <v>1026</v>
      </c>
      <c r="C232" s="380" t="s">
        <v>1036</v>
      </c>
      <c r="D232" s="240"/>
      <c r="E232" s="380" t="s">
        <v>1045</v>
      </c>
      <c r="F232" s="240" t="s">
        <v>1052</v>
      </c>
      <c r="G232" s="241" t="s">
        <v>107</v>
      </c>
      <c r="H232" s="242">
        <v>61.22</v>
      </c>
    </row>
    <row r="233" spans="1:8" ht="28.8">
      <c r="A233" s="377">
        <v>8421</v>
      </c>
      <c r="B233" s="243" t="s">
        <v>317</v>
      </c>
      <c r="C233" s="393">
        <v>44234</v>
      </c>
      <c r="D233" s="177" t="s">
        <v>1063</v>
      </c>
      <c r="E233" s="381" t="s">
        <v>750</v>
      </c>
      <c r="F233" s="177" t="s">
        <v>1074</v>
      </c>
      <c r="G233" s="243" t="s">
        <v>107</v>
      </c>
      <c r="H233" s="244">
        <v>1.39</v>
      </c>
    </row>
    <row r="234" spans="1:8" ht="14.4">
      <c r="A234" s="376">
        <v>8423</v>
      </c>
      <c r="B234" s="241" t="s">
        <v>319</v>
      </c>
      <c r="C234" s="380" t="s">
        <v>1054</v>
      </c>
      <c r="D234" s="380" t="s">
        <v>1064</v>
      </c>
      <c r="E234" s="380" t="s">
        <v>625</v>
      </c>
      <c r="F234" s="240"/>
      <c r="G234" s="241" t="s">
        <v>107</v>
      </c>
      <c r="H234" s="242">
        <v>94.46</v>
      </c>
    </row>
    <row r="235" spans="1:8" ht="14.4">
      <c r="A235" s="377">
        <v>8424</v>
      </c>
      <c r="B235" s="243" t="s">
        <v>319</v>
      </c>
      <c r="C235" s="381" t="s">
        <v>1055</v>
      </c>
      <c r="D235" s="381" t="s">
        <v>1065</v>
      </c>
      <c r="E235" s="381" t="s">
        <v>625</v>
      </c>
      <c r="F235" s="177"/>
      <c r="G235" s="243" t="s">
        <v>107</v>
      </c>
      <c r="H235" s="244">
        <v>129.97999999999999</v>
      </c>
    </row>
    <row r="236" spans="1:8" ht="28.8">
      <c r="A236" s="376">
        <v>8425</v>
      </c>
      <c r="B236" s="240" t="s">
        <v>320</v>
      </c>
      <c r="C236" s="380" t="s">
        <v>1056</v>
      </c>
      <c r="D236" s="380" t="s">
        <v>1066</v>
      </c>
      <c r="E236" s="380" t="s">
        <v>748</v>
      </c>
      <c r="F236" s="241" t="s">
        <v>321</v>
      </c>
      <c r="G236" s="241" t="s">
        <v>107</v>
      </c>
      <c r="H236" s="242">
        <v>4.47</v>
      </c>
    </row>
    <row r="237" spans="1:8" ht="28.8">
      <c r="A237" s="377">
        <v>8430</v>
      </c>
      <c r="B237" s="243" t="s">
        <v>322</v>
      </c>
      <c r="C237" s="177" t="s">
        <v>1057</v>
      </c>
      <c r="D237" s="177" t="s">
        <v>1067</v>
      </c>
      <c r="E237" s="246" t="s">
        <v>749</v>
      </c>
      <c r="F237" s="381" t="s">
        <v>1075</v>
      </c>
      <c r="G237" s="243" t="s">
        <v>107</v>
      </c>
      <c r="H237" s="244">
        <v>13.55</v>
      </c>
    </row>
    <row r="238" spans="1:8" ht="28.8">
      <c r="A238" s="376">
        <v>8431</v>
      </c>
      <c r="B238" s="241" t="s">
        <v>323</v>
      </c>
      <c r="C238" s="380" t="s">
        <v>1058</v>
      </c>
      <c r="D238" s="240" t="s">
        <v>1068</v>
      </c>
      <c r="E238" s="380" t="s">
        <v>1072</v>
      </c>
      <c r="F238" s="380" t="s">
        <v>1076</v>
      </c>
      <c r="G238" s="241" t="s">
        <v>107</v>
      </c>
      <c r="H238" s="242">
        <v>146.53</v>
      </c>
    </row>
    <row r="239" spans="1:8" ht="28.8">
      <c r="A239" s="377">
        <v>8432</v>
      </c>
      <c r="B239" s="243" t="s">
        <v>323</v>
      </c>
      <c r="C239" s="381" t="s">
        <v>1059</v>
      </c>
      <c r="D239" s="177" t="s">
        <v>1069</v>
      </c>
      <c r="E239" s="381" t="s">
        <v>817</v>
      </c>
      <c r="F239" s="381" t="s">
        <v>1077</v>
      </c>
      <c r="G239" s="243" t="s">
        <v>107</v>
      </c>
      <c r="H239" s="244">
        <v>225.42</v>
      </c>
    </row>
    <row r="240" spans="1:8" ht="28.8">
      <c r="A240" s="376">
        <v>8433</v>
      </c>
      <c r="B240" s="241" t="s">
        <v>323</v>
      </c>
      <c r="C240" s="380" t="s">
        <v>1060</v>
      </c>
      <c r="D240" s="240" t="s">
        <v>1070</v>
      </c>
      <c r="E240" s="241" t="s">
        <v>193</v>
      </c>
      <c r="F240" s="240" t="s">
        <v>1078</v>
      </c>
      <c r="G240" s="241" t="s">
        <v>107</v>
      </c>
      <c r="H240" s="242">
        <v>331.93</v>
      </c>
    </row>
    <row r="241" spans="1:8" ht="28.8">
      <c r="A241" s="377">
        <v>8434</v>
      </c>
      <c r="B241" s="243" t="s">
        <v>323</v>
      </c>
      <c r="C241" s="177" t="s">
        <v>1061</v>
      </c>
      <c r="D241" s="381" t="s">
        <v>1071</v>
      </c>
      <c r="E241" s="381" t="s">
        <v>710</v>
      </c>
      <c r="F241" s="381" t="s">
        <v>1079</v>
      </c>
      <c r="G241" s="243" t="s">
        <v>107</v>
      </c>
      <c r="H241" s="244">
        <v>337.67</v>
      </c>
    </row>
    <row r="242" spans="1:8" ht="28.8">
      <c r="A242" s="376">
        <v>8436</v>
      </c>
      <c r="B242" s="241" t="s">
        <v>324</v>
      </c>
      <c r="C242" s="240" t="s">
        <v>1062</v>
      </c>
      <c r="D242" s="240"/>
      <c r="E242" s="380" t="s">
        <v>1073</v>
      </c>
      <c r="F242" s="240" t="s">
        <v>1075</v>
      </c>
      <c r="G242" s="241" t="s">
        <v>107</v>
      </c>
      <c r="H242" s="242">
        <v>143.46</v>
      </c>
    </row>
    <row r="243" spans="1:8" ht="28.8">
      <c r="A243" s="377">
        <v>8437</v>
      </c>
      <c r="B243" s="381" t="s">
        <v>1080</v>
      </c>
      <c r="C243" s="381" t="s">
        <v>1083</v>
      </c>
      <c r="D243" s="243"/>
      <c r="E243" s="381" t="s">
        <v>1073</v>
      </c>
      <c r="F243" s="381" t="s">
        <v>1075</v>
      </c>
      <c r="G243" s="243" t="s">
        <v>107</v>
      </c>
      <c r="H243" s="244">
        <v>204.01</v>
      </c>
    </row>
    <row r="244" spans="1:8" ht="14.4">
      <c r="A244" s="376">
        <v>8438</v>
      </c>
      <c r="B244" s="380" t="s">
        <v>1080</v>
      </c>
      <c r="C244" s="380" t="s">
        <v>1084</v>
      </c>
      <c r="D244" s="241"/>
      <c r="E244" s="380" t="s">
        <v>891</v>
      </c>
      <c r="F244" s="241"/>
      <c r="G244" s="241" t="s">
        <v>107</v>
      </c>
      <c r="H244" s="242">
        <v>320.54000000000002</v>
      </c>
    </row>
    <row r="245" spans="1:8" ht="28.8">
      <c r="A245" s="377">
        <v>8439</v>
      </c>
      <c r="B245" s="381" t="s">
        <v>1080</v>
      </c>
      <c r="C245" s="177" t="s">
        <v>1085</v>
      </c>
      <c r="D245" s="243"/>
      <c r="E245" s="243" t="s">
        <v>325</v>
      </c>
      <c r="F245" s="381" t="s">
        <v>1095</v>
      </c>
      <c r="G245" s="243" t="s">
        <v>107</v>
      </c>
      <c r="H245" s="244">
        <v>505.25</v>
      </c>
    </row>
    <row r="246" spans="1:8" ht="14.4">
      <c r="A246" s="376">
        <v>8440</v>
      </c>
      <c r="B246" s="380" t="s">
        <v>1081</v>
      </c>
      <c r="C246" s="380" t="s">
        <v>1086</v>
      </c>
      <c r="D246" s="241" t="s">
        <v>326</v>
      </c>
      <c r="E246" s="241" t="s">
        <v>327</v>
      </c>
      <c r="F246" s="240"/>
      <c r="G246" s="241" t="s">
        <v>107</v>
      </c>
      <c r="H246" s="242">
        <v>16.100000000000001</v>
      </c>
    </row>
    <row r="247" spans="1:8" ht="14.4">
      <c r="A247" s="377">
        <v>8441</v>
      </c>
      <c r="B247" s="381" t="s">
        <v>1082</v>
      </c>
      <c r="C247" s="381" t="s">
        <v>1087</v>
      </c>
      <c r="D247" s="243" t="s">
        <v>328</v>
      </c>
      <c r="E247" s="243" t="s">
        <v>269</v>
      </c>
      <c r="F247" s="177"/>
      <c r="G247" s="243" t="s">
        <v>107</v>
      </c>
      <c r="H247" s="244">
        <v>24.54</v>
      </c>
    </row>
    <row r="248" spans="1:8" ht="14.4">
      <c r="A248" s="376">
        <v>8442</v>
      </c>
      <c r="B248" s="380" t="s">
        <v>1082</v>
      </c>
      <c r="C248" s="380" t="s">
        <v>1088</v>
      </c>
      <c r="D248" s="241" t="s">
        <v>329</v>
      </c>
      <c r="E248" s="241" t="s">
        <v>330</v>
      </c>
      <c r="F248" s="240"/>
      <c r="G248" s="241" t="s">
        <v>107</v>
      </c>
      <c r="H248" s="242">
        <v>47.99</v>
      </c>
    </row>
    <row r="249" spans="1:8" ht="14.4">
      <c r="A249" s="377">
        <v>8445</v>
      </c>
      <c r="B249" s="243" t="s">
        <v>331</v>
      </c>
      <c r="C249" s="381" t="s">
        <v>1089</v>
      </c>
      <c r="D249" s="243" t="s">
        <v>329</v>
      </c>
      <c r="E249" s="243" t="s">
        <v>332</v>
      </c>
      <c r="F249" s="177"/>
      <c r="G249" s="243" t="s">
        <v>107</v>
      </c>
      <c r="H249" s="244">
        <v>92.74</v>
      </c>
    </row>
    <row r="250" spans="1:8" ht="14.4">
      <c r="A250" s="376">
        <v>8446</v>
      </c>
      <c r="B250" s="241" t="s">
        <v>333</v>
      </c>
      <c r="C250" s="380" t="s">
        <v>1090</v>
      </c>
      <c r="D250" s="241" t="s">
        <v>334</v>
      </c>
      <c r="E250" s="245" t="s">
        <v>1042</v>
      </c>
      <c r="F250" s="240" t="s">
        <v>1096</v>
      </c>
      <c r="G250" s="241" t="s">
        <v>107</v>
      </c>
      <c r="H250" s="242">
        <v>2.93</v>
      </c>
    </row>
    <row r="251" spans="1:8" ht="28.8">
      <c r="A251" s="377">
        <v>8447</v>
      </c>
      <c r="B251" s="243" t="s">
        <v>335</v>
      </c>
      <c r="C251" s="381" t="s">
        <v>1092</v>
      </c>
      <c r="D251" s="243"/>
      <c r="E251" s="246" t="s">
        <v>1094</v>
      </c>
      <c r="F251" s="381" t="s">
        <v>1074</v>
      </c>
      <c r="G251" s="243" t="s">
        <v>107</v>
      </c>
      <c r="H251" s="244">
        <v>28.84</v>
      </c>
    </row>
    <row r="252" spans="1:8" ht="28.8">
      <c r="A252" s="383">
        <v>8450</v>
      </c>
      <c r="B252" s="240" t="s">
        <v>336</v>
      </c>
      <c r="C252" s="380" t="s">
        <v>1091</v>
      </c>
      <c r="D252" s="380" t="s">
        <v>1093</v>
      </c>
      <c r="E252" s="245"/>
      <c r="F252" s="380" t="s">
        <v>1097</v>
      </c>
      <c r="G252" s="241" t="s">
        <v>107</v>
      </c>
      <c r="H252" s="242">
        <v>15.31</v>
      </c>
    </row>
    <row r="253" spans="1:8" ht="28.8">
      <c r="A253" s="377">
        <v>8451</v>
      </c>
      <c r="B253" s="177" t="s">
        <v>336</v>
      </c>
      <c r="C253" s="381" t="s">
        <v>1099</v>
      </c>
      <c r="D253" s="381" t="s">
        <v>1115</v>
      </c>
      <c r="E253" s="246"/>
      <c r="F253" s="381" t="s">
        <v>1118</v>
      </c>
      <c r="G253" s="243" t="s">
        <v>107</v>
      </c>
      <c r="H253" s="244">
        <v>17.7</v>
      </c>
    </row>
    <row r="254" spans="1:8" ht="14.4">
      <c r="A254" s="376">
        <v>8452</v>
      </c>
      <c r="B254" s="241" t="s">
        <v>337</v>
      </c>
      <c r="C254" s="380" t="s">
        <v>1100</v>
      </c>
      <c r="D254" s="380" t="s">
        <v>1108</v>
      </c>
      <c r="E254" s="245"/>
      <c r="F254" s="380" t="s">
        <v>1119</v>
      </c>
      <c r="G254" s="241" t="s">
        <v>107</v>
      </c>
      <c r="H254" s="242">
        <v>14.8</v>
      </c>
    </row>
    <row r="255" spans="1:8" ht="28.8">
      <c r="A255" s="377">
        <v>8453</v>
      </c>
      <c r="B255" s="243" t="s">
        <v>337</v>
      </c>
      <c r="C255" s="381" t="s">
        <v>1101</v>
      </c>
      <c r="D255" s="381" t="s">
        <v>1109</v>
      </c>
      <c r="E255" s="246"/>
      <c r="F255" s="381" t="s">
        <v>1120</v>
      </c>
      <c r="G255" s="243" t="s">
        <v>107</v>
      </c>
      <c r="H255" s="244">
        <v>25.89</v>
      </c>
    </row>
    <row r="256" spans="1:8" ht="28.8">
      <c r="A256" s="376">
        <v>8455</v>
      </c>
      <c r="B256" s="241" t="s">
        <v>338</v>
      </c>
      <c r="C256" s="380" t="s">
        <v>1102</v>
      </c>
      <c r="D256" s="380" t="s">
        <v>1110</v>
      </c>
      <c r="E256" s="245" t="s">
        <v>1116</v>
      </c>
      <c r="F256" s="241" t="s">
        <v>339</v>
      </c>
      <c r="G256" s="241" t="s">
        <v>107</v>
      </c>
      <c r="H256" s="242">
        <v>5.0199999999999996</v>
      </c>
    </row>
    <row r="257" spans="1:8" ht="14.4">
      <c r="A257" s="377">
        <v>8456</v>
      </c>
      <c r="B257" s="243" t="s">
        <v>338</v>
      </c>
      <c r="C257" s="381" t="s">
        <v>1103</v>
      </c>
      <c r="D257" s="381" t="s">
        <v>1111</v>
      </c>
      <c r="E257" s="246" t="s">
        <v>1116</v>
      </c>
      <c r="F257" s="243" t="s">
        <v>339</v>
      </c>
      <c r="G257" s="243" t="s">
        <v>107</v>
      </c>
      <c r="H257" s="244">
        <v>8.1</v>
      </c>
    </row>
    <row r="258" spans="1:8" ht="28.8">
      <c r="A258" s="376">
        <v>8457</v>
      </c>
      <c r="B258" s="241" t="s">
        <v>338</v>
      </c>
      <c r="C258" s="380" t="s">
        <v>1104</v>
      </c>
      <c r="D258" s="380" t="s">
        <v>1112</v>
      </c>
      <c r="E258" s="245"/>
      <c r="F258" s="241" t="s">
        <v>339</v>
      </c>
      <c r="G258" s="241" t="s">
        <v>107</v>
      </c>
      <c r="H258" s="242">
        <v>11.05</v>
      </c>
    </row>
    <row r="259" spans="1:8" ht="28.8">
      <c r="A259" s="377">
        <v>8458</v>
      </c>
      <c r="B259" s="243" t="s">
        <v>340</v>
      </c>
      <c r="C259" s="381" t="s">
        <v>1105</v>
      </c>
      <c r="D259" s="243" t="s">
        <v>306</v>
      </c>
      <c r="E259" s="243" t="s">
        <v>318</v>
      </c>
      <c r="F259" s="243" t="s">
        <v>321</v>
      </c>
      <c r="G259" s="243" t="s">
        <v>107</v>
      </c>
      <c r="H259" s="244">
        <v>5.6</v>
      </c>
    </row>
    <row r="260" spans="1:8" ht="28.8">
      <c r="A260" s="376">
        <v>8465</v>
      </c>
      <c r="B260" s="380" t="s">
        <v>1098</v>
      </c>
      <c r="C260" s="380" t="s">
        <v>1107</v>
      </c>
      <c r="D260" s="380" t="s">
        <v>1113</v>
      </c>
      <c r="E260" s="245" t="s">
        <v>1117</v>
      </c>
      <c r="F260" s="380" t="s">
        <v>1121</v>
      </c>
      <c r="G260" s="380" t="s">
        <v>693</v>
      </c>
      <c r="H260" s="242">
        <v>60.83</v>
      </c>
    </row>
    <row r="261" spans="1:8" ht="28.8">
      <c r="A261" s="377">
        <v>8466</v>
      </c>
      <c r="B261" s="381" t="s">
        <v>1098</v>
      </c>
      <c r="C261" s="381" t="s">
        <v>1106</v>
      </c>
      <c r="D261" s="381" t="s">
        <v>1114</v>
      </c>
      <c r="E261" s="381" t="s">
        <v>667</v>
      </c>
      <c r="F261" s="388" t="s">
        <v>1122</v>
      </c>
      <c r="G261" s="381" t="s">
        <v>693</v>
      </c>
      <c r="H261" s="244">
        <v>37.26</v>
      </c>
    </row>
    <row r="262" spans="1:8" ht="28.8">
      <c r="A262" s="376">
        <v>8467</v>
      </c>
      <c r="B262" s="241" t="s">
        <v>1098</v>
      </c>
      <c r="C262" s="241" t="s">
        <v>1106</v>
      </c>
      <c r="D262" s="241" t="s">
        <v>1114</v>
      </c>
      <c r="E262" s="241" t="s">
        <v>1094</v>
      </c>
      <c r="F262" s="241" t="s">
        <v>1123</v>
      </c>
      <c r="G262" s="241" t="s">
        <v>693</v>
      </c>
      <c r="H262" s="242">
        <v>20.74</v>
      </c>
    </row>
    <row r="263" spans="1:8" ht="28.8">
      <c r="A263" s="383">
        <v>8468</v>
      </c>
      <c r="B263" s="381" t="s">
        <v>1098</v>
      </c>
      <c r="C263" s="381" t="s">
        <v>1129</v>
      </c>
      <c r="D263" s="381" t="s">
        <v>1138</v>
      </c>
      <c r="E263" s="381" t="s">
        <v>1141</v>
      </c>
      <c r="F263" s="388" t="s">
        <v>1145</v>
      </c>
      <c r="G263" s="381"/>
      <c r="H263" s="244">
        <v>13.62</v>
      </c>
    </row>
    <row r="264" spans="1:8" ht="28.8">
      <c r="A264" s="376">
        <v>8469</v>
      </c>
      <c r="B264" s="380" t="s">
        <v>1098</v>
      </c>
      <c r="C264" s="380" t="s">
        <v>1128</v>
      </c>
      <c r="D264" s="380" t="s">
        <v>1140</v>
      </c>
      <c r="E264" s="380" t="s">
        <v>749</v>
      </c>
      <c r="F264" s="380" t="s">
        <v>1146</v>
      </c>
      <c r="G264" s="241" t="s">
        <v>107</v>
      </c>
      <c r="H264" s="242">
        <v>11.72</v>
      </c>
    </row>
    <row r="265" spans="1:8" ht="28.8">
      <c r="A265" s="377">
        <v>8470</v>
      </c>
      <c r="B265" s="381" t="s">
        <v>1124</v>
      </c>
      <c r="C265" s="381" t="s">
        <v>1130</v>
      </c>
      <c r="D265" s="381" t="s">
        <v>1139</v>
      </c>
      <c r="E265" s="381" t="s">
        <v>1142</v>
      </c>
      <c r="F265" s="381" t="s">
        <v>1147</v>
      </c>
      <c r="G265" s="243" t="s">
        <v>107</v>
      </c>
      <c r="H265" s="244">
        <v>5.19</v>
      </c>
    </row>
    <row r="266" spans="1:8" ht="28.8">
      <c r="A266" s="376">
        <v>8471</v>
      </c>
      <c r="B266" s="241" t="s">
        <v>1124</v>
      </c>
      <c r="C266" s="380" t="s">
        <v>1131</v>
      </c>
      <c r="D266" s="380" t="s">
        <v>1140</v>
      </c>
      <c r="E266" s="380" t="s">
        <v>1042</v>
      </c>
      <c r="F266" s="380" t="s">
        <v>1148</v>
      </c>
      <c r="G266" s="241" t="s">
        <v>107</v>
      </c>
      <c r="H266" s="242">
        <v>5.52</v>
      </c>
    </row>
    <row r="267" spans="1:8" ht="28.8">
      <c r="A267" s="377">
        <v>8472</v>
      </c>
      <c r="B267" s="381" t="s">
        <v>1124</v>
      </c>
      <c r="C267" s="381" t="s">
        <v>1132</v>
      </c>
      <c r="D267" s="381" t="s">
        <v>1138</v>
      </c>
      <c r="E267" s="381" t="s">
        <v>1143</v>
      </c>
      <c r="F267" s="381" t="s">
        <v>1147</v>
      </c>
      <c r="G267" s="243" t="s">
        <v>107</v>
      </c>
      <c r="H267" s="244">
        <v>6.91</v>
      </c>
    </row>
    <row r="268" spans="1:8" ht="28.8">
      <c r="A268" s="376">
        <v>8473</v>
      </c>
      <c r="B268" s="380" t="s">
        <v>1125</v>
      </c>
      <c r="C268" s="240" t="s">
        <v>1133</v>
      </c>
      <c r="D268" s="240" t="s">
        <v>1138</v>
      </c>
      <c r="E268" s="380" t="s">
        <v>1144</v>
      </c>
      <c r="F268" s="380" t="s">
        <v>1149</v>
      </c>
      <c r="G268" s="241" t="s">
        <v>107</v>
      </c>
      <c r="H268" s="242">
        <v>10.08</v>
      </c>
    </row>
    <row r="269" spans="1:8" ht="28.8">
      <c r="A269" s="377">
        <v>8474</v>
      </c>
      <c r="B269" s="381" t="s">
        <v>1126</v>
      </c>
      <c r="C269" s="177" t="s">
        <v>1134</v>
      </c>
      <c r="D269" s="177" t="s">
        <v>1114</v>
      </c>
      <c r="E269" s="243" t="s">
        <v>279</v>
      </c>
      <c r="F269" s="381" t="s">
        <v>1150</v>
      </c>
      <c r="G269" s="243" t="s">
        <v>107</v>
      </c>
      <c r="H269" s="244">
        <v>10.99</v>
      </c>
    </row>
    <row r="270" spans="1:8" ht="28.8">
      <c r="A270" s="376">
        <v>8475</v>
      </c>
      <c r="B270" s="380" t="s">
        <v>1126</v>
      </c>
      <c r="C270" s="240" t="s">
        <v>1135</v>
      </c>
      <c r="D270" s="240" t="s">
        <v>1113</v>
      </c>
      <c r="E270" s="380" t="s">
        <v>952</v>
      </c>
      <c r="F270" s="380" t="s">
        <v>1150</v>
      </c>
      <c r="G270" s="380" t="s">
        <v>107</v>
      </c>
      <c r="H270" s="242">
        <v>12.59</v>
      </c>
    </row>
    <row r="271" spans="1:8" ht="14.4">
      <c r="A271" s="377">
        <v>8476</v>
      </c>
      <c r="B271" s="381" t="s">
        <v>1127</v>
      </c>
      <c r="C271" s="381" t="s">
        <v>1136</v>
      </c>
      <c r="D271" s="381" t="s">
        <v>1114</v>
      </c>
      <c r="E271" s="243" t="s">
        <v>269</v>
      </c>
      <c r="F271" s="381" t="s">
        <v>1151</v>
      </c>
      <c r="G271" s="243" t="s">
        <v>107</v>
      </c>
      <c r="H271" s="244">
        <v>26.55</v>
      </c>
    </row>
    <row r="272" spans="1:8" ht="14.4">
      <c r="A272" s="383">
        <v>8477</v>
      </c>
      <c r="B272" s="240" t="s">
        <v>1127</v>
      </c>
      <c r="C272" s="240" t="s">
        <v>1137</v>
      </c>
      <c r="D272" s="240" t="s">
        <v>1113</v>
      </c>
      <c r="E272" s="380" t="s">
        <v>817</v>
      </c>
      <c r="F272" s="380" t="s">
        <v>1152</v>
      </c>
      <c r="G272" s="241" t="s">
        <v>107</v>
      </c>
      <c r="H272" s="242">
        <v>36.729999999999997</v>
      </c>
    </row>
    <row r="273" spans="1:8" ht="14.4">
      <c r="A273" s="377">
        <v>8478</v>
      </c>
      <c r="B273" s="381" t="s">
        <v>1127</v>
      </c>
      <c r="C273" s="177" t="s">
        <v>1153</v>
      </c>
      <c r="D273" s="177" t="s">
        <v>1156</v>
      </c>
      <c r="E273" s="381" t="s">
        <v>954</v>
      </c>
      <c r="F273" s="381" t="s">
        <v>1158</v>
      </c>
      <c r="G273" s="243" t="s">
        <v>107</v>
      </c>
      <c r="H273" s="244">
        <v>42.28</v>
      </c>
    </row>
    <row r="274" spans="1:8" ht="14.25" customHeight="1">
      <c r="A274" s="376">
        <v>8479</v>
      </c>
      <c r="B274" s="241" t="s">
        <v>341</v>
      </c>
      <c r="C274" s="240"/>
      <c r="D274" s="240"/>
      <c r="E274" s="241" t="s">
        <v>225</v>
      </c>
      <c r="F274" s="241"/>
      <c r="G274" s="241" t="s">
        <v>107</v>
      </c>
      <c r="H274" s="242">
        <v>62.93</v>
      </c>
    </row>
    <row r="275" spans="1:8" ht="14.25" customHeight="1">
      <c r="A275" s="377">
        <v>8480</v>
      </c>
      <c r="B275" s="243" t="s">
        <v>341</v>
      </c>
      <c r="C275" s="177"/>
      <c r="D275" s="177"/>
      <c r="E275" s="243" t="s">
        <v>325</v>
      </c>
      <c r="F275" s="243"/>
      <c r="G275" s="243" t="s">
        <v>107</v>
      </c>
      <c r="H275" s="244">
        <v>84.66</v>
      </c>
    </row>
    <row r="276" spans="1:8" ht="14.4">
      <c r="A276" s="376">
        <v>8481</v>
      </c>
      <c r="B276" s="241" t="s">
        <v>341</v>
      </c>
      <c r="C276" s="240"/>
      <c r="D276" s="240"/>
      <c r="E276" s="241" t="s">
        <v>162</v>
      </c>
      <c r="F276" s="241"/>
      <c r="G276" s="241" t="s">
        <v>107</v>
      </c>
      <c r="H276" s="242">
        <v>101.18</v>
      </c>
    </row>
    <row r="277" spans="1:8" ht="14.4">
      <c r="A277" s="377">
        <v>8482</v>
      </c>
      <c r="B277" s="243" t="s">
        <v>341</v>
      </c>
      <c r="C277" s="177"/>
      <c r="D277" s="177"/>
      <c r="E277" s="243" t="s">
        <v>343</v>
      </c>
      <c r="F277" s="243"/>
      <c r="G277" s="243" t="s">
        <v>107</v>
      </c>
      <c r="H277" s="244">
        <v>122.68</v>
      </c>
    </row>
    <row r="278" spans="1:8" ht="14.4">
      <c r="A278" s="376">
        <v>8483</v>
      </c>
      <c r="B278" s="241" t="s">
        <v>341</v>
      </c>
      <c r="C278" s="240"/>
      <c r="D278" s="240"/>
      <c r="E278" s="241" t="s">
        <v>122</v>
      </c>
      <c r="F278" s="241"/>
      <c r="G278" s="241" t="s">
        <v>107</v>
      </c>
      <c r="H278" s="242">
        <v>145.22999999999999</v>
      </c>
    </row>
    <row r="279" spans="1:8" ht="14.4">
      <c r="A279" s="377">
        <v>8484</v>
      </c>
      <c r="B279" s="243" t="s">
        <v>341</v>
      </c>
      <c r="C279" s="177"/>
      <c r="D279" s="177"/>
      <c r="E279" s="243" t="s">
        <v>344</v>
      </c>
      <c r="F279" s="243"/>
      <c r="G279" s="243" t="s">
        <v>107</v>
      </c>
      <c r="H279" s="244">
        <v>169.17</v>
      </c>
    </row>
    <row r="280" spans="1:8" ht="14.4">
      <c r="A280" s="377">
        <v>8485</v>
      </c>
      <c r="B280" s="243" t="s">
        <v>341</v>
      </c>
      <c r="C280" s="177"/>
      <c r="D280" s="177"/>
      <c r="E280" s="243" t="s">
        <v>264</v>
      </c>
      <c r="F280" s="243"/>
      <c r="G280" s="243" t="s">
        <v>107</v>
      </c>
      <c r="H280" s="244">
        <v>191.9</v>
      </c>
    </row>
    <row r="281" spans="1:8" ht="43.2">
      <c r="A281" s="376">
        <v>8486</v>
      </c>
      <c r="B281" s="241" t="s">
        <v>345</v>
      </c>
      <c r="C281" s="380" t="s">
        <v>1154</v>
      </c>
      <c r="D281" s="380" t="s">
        <v>1157</v>
      </c>
      <c r="E281" s="240"/>
      <c r="F281" s="380" t="s">
        <v>1159</v>
      </c>
      <c r="G281" s="241" t="s">
        <v>107</v>
      </c>
      <c r="H281" s="242">
        <v>10.82</v>
      </c>
    </row>
    <row r="282" spans="1:8" ht="43.2">
      <c r="A282" s="383">
        <v>8487</v>
      </c>
      <c r="B282" s="243" t="s">
        <v>345</v>
      </c>
      <c r="C282" s="381" t="s">
        <v>1155</v>
      </c>
      <c r="D282" s="243" t="s">
        <v>346</v>
      </c>
      <c r="E282" s="177"/>
      <c r="F282" s="388" t="s">
        <v>1160</v>
      </c>
      <c r="G282" s="243" t="s">
        <v>107</v>
      </c>
      <c r="H282" s="244">
        <v>23.9</v>
      </c>
    </row>
    <row r="283" spans="1:8" ht="43.2">
      <c r="A283" s="376">
        <v>8488</v>
      </c>
      <c r="B283" s="241" t="s">
        <v>345</v>
      </c>
      <c r="C283" s="241" t="s">
        <v>1161</v>
      </c>
      <c r="D283" s="380" t="s">
        <v>1171</v>
      </c>
      <c r="E283" s="240"/>
      <c r="F283" s="380" t="s">
        <v>1177</v>
      </c>
      <c r="G283" s="241" t="s">
        <v>107</v>
      </c>
      <c r="H283" s="242">
        <v>39.619999999999997</v>
      </c>
    </row>
    <row r="284" spans="1:8" ht="43.2">
      <c r="A284" s="377">
        <v>8489</v>
      </c>
      <c r="B284" s="243" t="s">
        <v>345</v>
      </c>
      <c r="C284" s="381" t="s">
        <v>1162</v>
      </c>
      <c r="D284" s="381" t="s">
        <v>1172</v>
      </c>
      <c r="E284" s="177"/>
      <c r="F284" s="388" t="s">
        <v>1160</v>
      </c>
      <c r="G284" s="243" t="s">
        <v>107</v>
      </c>
      <c r="H284" s="244">
        <v>64.86</v>
      </c>
    </row>
    <row r="285" spans="1:8" ht="28.8">
      <c r="A285" s="376">
        <v>8490</v>
      </c>
      <c r="B285" s="240" t="s">
        <v>347</v>
      </c>
      <c r="C285" s="380" t="s">
        <v>1163</v>
      </c>
      <c r="D285" s="380" t="s">
        <v>1173</v>
      </c>
      <c r="E285" s="241" t="s">
        <v>342</v>
      </c>
      <c r="F285" s="380" t="s">
        <v>1178</v>
      </c>
      <c r="G285" s="241" t="s">
        <v>107</v>
      </c>
      <c r="H285" s="242">
        <v>62.39</v>
      </c>
    </row>
    <row r="286" spans="1:8" ht="28.8">
      <c r="A286" s="377">
        <v>8491</v>
      </c>
      <c r="B286" s="177" t="s">
        <v>347</v>
      </c>
      <c r="C286" s="381" t="s">
        <v>1164</v>
      </c>
      <c r="D286" s="381" t="s">
        <v>1174</v>
      </c>
      <c r="E286" s="243" t="s">
        <v>110</v>
      </c>
      <c r="F286" s="381" t="s">
        <v>1179</v>
      </c>
      <c r="G286" s="243" t="s">
        <v>107</v>
      </c>
      <c r="H286" s="244">
        <v>72.67</v>
      </c>
    </row>
    <row r="287" spans="1:8" ht="28.8">
      <c r="A287" s="376">
        <v>8492</v>
      </c>
      <c r="B287" s="240" t="s">
        <v>347</v>
      </c>
      <c r="C287" s="380" t="s">
        <v>1165</v>
      </c>
      <c r="D287" s="241" t="s">
        <v>348</v>
      </c>
      <c r="E287" s="241" t="s">
        <v>112</v>
      </c>
      <c r="F287" s="380" t="s">
        <v>1180</v>
      </c>
      <c r="G287" s="241" t="s">
        <v>107</v>
      </c>
      <c r="H287" s="242">
        <v>116.14</v>
      </c>
    </row>
    <row r="288" spans="1:8" ht="28.8">
      <c r="A288" s="377">
        <v>8493</v>
      </c>
      <c r="B288" s="177" t="s">
        <v>347</v>
      </c>
      <c r="C288" s="381" t="s">
        <v>1166</v>
      </c>
      <c r="D288" s="243" t="s">
        <v>349</v>
      </c>
      <c r="E288" s="243" t="s">
        <v>350</v>
      </c>
      <c r="F288" s="381" t="s">
        <v>1181</v>
      </c>
      <c r="G288" s="243" t="s">
        <v>107</v>
      </c>
      <c r="H288" s="244">
        <v>171.37</v>
      </c>
    </row>
    <row r="289" spans="1:8" ht="28.8">
      <c r="A289" s="376">
        <v>8494</v>
      </c>
      <c r="B289" s="240" t="s">
        <v>347</v>
      </c>
      <c r="C289" s="380" t="s">
        <v>1167</v>
      </c>
      <c r="D289" s="241" t="s">
        <v>351</v>
      </c>
      <c r="E289" s="241" t="s">
        <v>152</v>
      </c>
      <c r="F289" s="380" t="s">
        <v>1182</v>
      </c>
      <c r="G289" s="241" t="s">
        <v>107</v>
      </c>
      <c r="H289" s="242">
        <v>189.7</v>
      </c>
    </row>
    <row r="290" spans="1:8" ht="28.8">
      <c r="A290" s="377">
        <v>8495</v>
      </c>
      <c r="B290" s="177" t="s">
        <v>352</v>
      </c>
      <c r="C290" s="381" t="s">
        <v>1168</v>
      </c>
      <c r="D290" s="243" t="s">
        <v>353</v>
      </c>
      <c r="E290" s="243" t="s">
        <v>310</v>
      </c>
      <c r="F290" s="381" t="s">
        <v>1183</v>
      </c>
      <c r="G290" s="243" t="s">
        <v>107</v>
      </c>
      <c r="H290" s="244">
        <v>80.28</v>
      </c>
    </row>
    <row r="291" spans="1:8" ht="14.4">
      <c r="A291" s="376">
        <v>8496</v>
      </c>
      <c r="B291" s="241" t="s">
        <v>354</v>
      </c>
      <c r="C291" s="380" t="s">
        <v>1169</v>
      </c>
      <c r="D291" s="380" t="s">
        <v>1175</v>
      </c>
      <c r="E291" s="245">
        <v>0</v>
      </c>
      <c r="F291" s="380" t="s">
        <v>1184</v>
      </c>
      <c r="G291" s="241" t="s">
        <v>107</v>
      </c>
      <c r="H291" s="242">
        <v>39.32</v>
      </c>
    </row>
    <row r="292" spans="1:8" ht="14.4">
      <c r="A292" s="383">
        <v>8497</v>
      </c>
      <c r="B292" s="243" t="s">
        <v>354</v>
      </c>
      <c r="C292" s="381" t="s">
        <v>1170</v>
      </c>
      <c r="D292" s="381" t="s">
        <v>1176</v>
      </c>
      <c r="E292" s="246">
        <v>0</v>
      </c>
      <c r="F292" s="381" t="s">
        <v>1185</v>
      </c>
      <c r="G292" s="243" t="s">
        <v>107</v>
      </c>
      <c r="H292" s="244">
        <v>55.94</v>
      </c>
    </row>
    <row r="293" spans="1:8" ht="14.4">
      <c r="A293" s="376">
        <v>8498</v>
      </c>
      <c r="B293" s="241" t="s">
        <v>354</v>
      </c>
      <c r="C293" s="380" t="s">
        <v>1192</v>
      </c>
      <c r="D293" s="241" t="s">
        <v>355</v>
      </c>
      <c r="E293" s="245"/>
      <c r="F293" s="380" t="s">
        <v>1209</v>
      </c>
      <c r="G293" s="241" t="s">
        <v>107</v>
      </c>
      <c r="H293" s="242">
        <v>85.13</v>
      </c>
    </row>
    <row r="294" spans="1:8" ht="28.8">
      <c r="A294" s="376">
        <v>8499</v>
      </c>
      <c r="B294" s="380" t="s">
        <v>1186</v>
      </c>
      <c r="C294" s="380" t="s">
        <v>1129</v>
      </c>
      <c r="D294" s="380" t="s">
        <v>1138</v>
      </c>
      <c r="E294" s="245" t="s">
        <v>1141</v>
      </c>
      <c r="F294" s="240" t="s">
        <v>1210</v>
      </c>
      <c r="G294" s="241"/>
      <c r="H294" s="242">
        <v>13.68</v>
      </c>
    </row>
    <row r="295" spans="1:8" ht="14.4">
      <c r="A295" s="377">
        <v>8500</v>
      </c>
      <c r="B295" s="381" t="s">
        <v>1187</v>
      </c>
      <c r="C295" s="381" t="s">
        <v>1193</v>
      </c>
      <c r="D295" s="381" t="s">
        <v>1201</v>
      </c>
      <c r="E295" s="381" t="s">
        <v>1117</v>
      </c>
      <c r="F295" s="177" t="s">
        <v>1211</v>
      </c>
      <c r="G295" s="243" t="s">
        <v>107</v>
      </c>
      <c r="H295" s="244">
        <v>177.29</v>
      </c>
    </row>
    <row r="296" spans="1:8" ht="14.4">
      <c r="A296" s="376">
        <v>8501</v>
      </c>
      <c r="B296" s="380" t="s">
        <v>1188</v>
      </c>
      <c r="C296" s="380" t="s">
        <v>1194</v>
      </c>
      <c r="D296" s="380" t="s">
        <v>1202</v>
      </c>
      <c r="E296" s="380" t="s">
        <v>708</v>
      </c>
      <c r="F296" s="240" t="s">
        <v>1212</v>
      </c>
      <c r="G296" s="241" t="s">
        <v>107</v>
      </c>
      <c r="H296" s="242">
        <v>316.63</v>
      </c>
    </row>
    <row r="297" spans="1:8" ht="14.4">
      <c r="A297" s="377">
        <v>8502</v>
      </c>
      <c r="B297" s="381" t="s">
        <v>1189</v>
      </c>
      <c r="C297" s="381" t="s">
        <v>1195</v>
      </c>
      <c r="D297" s="381" t="s">
        <v>1203</v>
      </c>
      <c r="E297" s="381" t="s">
        <v>1206</v>
      </c>
      <c r="F297" s="177" t="s">
        <v>1213</v>
      </c>
      <c r="G297" s="243" t="s">
        <v>107</v>
      </c>
      <c r="H297" s="244">
        <v>255.54</v>
      </c>
    </row>
    <row r="298" spans="1:8" ht="14.4">
      <c r="A298" s="376">
        <v>8503</v>
      </c>
      <c r="B298" s="380" t="s">
        <v>1189</v>
      </c>
      <c r="C298" s="380" t="s">
        <v>1196</v>
      </c>
      <c r="D298" s="380" t="s">
        <v>1204</v>
      </c>
      <c r="E298" s="380" t="s">
        <v>838</v>
      </c>
      <c r="F298" s="240" t="s">
        <v>1214</v>
      </c>
      <c r="G298" s="241" t="s">
        <v>107</v>
      </c>
      <c r="H298" s="242">
        <v>290.08</v>
      </c>
    </row>
    <row r="299" spans="1:8" ht="28.8">
      <c r="A299" s="377">
        <v>8504</v>
      </c>
      <c r="B299" s="381" t="s">
        <v>1190</v>
      </c>
      <c r="C299" s="381" t="s">
        <v>1197</v>
      </c>
      <c r="D299" s="381" t="s">
        <v>1205</v>
      </c>
      <c r="E299" s="381" t="s">
        <v>774</v>
      </c>
      <c r="F299" s="177" t="s">
        <v>1215</v>
      </c>
      <c r="G299" s="243" t="s">
        <v>107</v>
      </c>
      <c r="H299" s="244">
        <v>348.24</v>
      </c>
    </row>
    <row r="300" spans="1:8" ht="28.8">
      <c r="A300" s="376">
        <v>8510</v>
      </c>
      <c r="B300" s="380" t="s">
        <v>1191</v>
      </c>
      <c r="C300" s="380" t="s">
        <v>1198</v>
      </c>
      <c r="D300" s="241" t="s">
        <v>357</v>
      </c>
      <c r="E300" s="380" t="s">
        <v>1207</v>
      </c>
      <c r="F300" s="240" t="s">
        <v>1216</v>
      </c>
      <c r="G300" s="241" t="s">
        <v>107</v>
      </c>
      <c r="H300" s="242">
        <v>11.89</v>
      </c>
    </row>
    <row r="301" spans="1:8" ht="28.8">
      <c r="A301" s="377">
        <v>8511</v>
      </c>
      <c r="B301" s="243" t="s">
        <v>356</v>
      </c>
      <c r="C301" s="381" t="s">
        <v>1199</v>
      </c>
      <c r="D301" s="243" t="s">
        <v>358</v>
      </c>
      <c r="E301" s="381" t="s">
        <v>610</v>
      </c>
      <c r="F301" s="177" t="s">
        <v>1217</v>
      </c>
      <c r="G301" s="243" t="s">
        <v>107</v>
      </c>
      <c r="H301" s="244">
        <v>19.739999999999998</v>
      </c>
    </row>
    <row r="302" spans="1:8" ht="28.8">
      <c r="A302" s="379">
        <v>8512</v>
      </c>
      <c r="B302" s="241" t="s">
        <v>356</v>
      </c>
      <c r="C302" s="380" t="s">
        <v>1200</v>
      </c>
      <c r="D302" s="241" t="s">
        <v>266</v>
      </c>
      <c r="E302" s="380" t="s">
        <v>1208</v>
      </c>
      <c r="F302" s="240" t="s">
        <v>1218</v>
      </c>
      <c r="G302" s="241" t="s">
        <v>107</v>
      </c>
      <c r="H302" s="242">
        <v>42.16</v>
      </c>
    </row>
    <row r="303" spans="1:8" ht="28.8">
      <c r="A303" s="377">
        <v>8513</v>
      </c>
      <c r="B303" s="381" t="s">
        <v>1219</v>
      </c>
      <c r="C303" s="381" t="s">
        <v>1221</v>
      </c>
      <c r="D303" s="177" t="s">
        <v>1231</v>
      </c>
      <c r="E303" s="381" t="s">
        <v>1240</v>
      </c>
      <c r="F303" s="177"/>
      <c r="G303" s="243" t="s">
        <v>107</v>
      </c>
      <c r="H303" s="244">
        <v>108.77</v>
      </c>
    </row>
    <row r="304" spans="1:8" ht="28.8">
      <c r="A304" s="376">
        <v>8514</v>
      </c>
      <c r="B304" s="380" t="s">
        <v>1219</v>
      </c>
      <c r="C304" s="380" t="s">
        <v>1222</v>
      </c>
      <c r="D304" s="240" t="s">
        <v>1231</v>
      </c>
      <c r="E304" s="380" t="s">
        <v>1241</v>
      </c>
      <c r="F304" s="240"/>
      <c r="G304" s="241" t="s">
        <v>107</v>
      </c>
      <c r="H304" s="242">
        <v>300.82</v>
      </c>
    </row>
    <row r="305" spans="1:8" ht="28.8">
      <c r="A305" s="377">
        <v>8517</v>
      </c>
      <c r="B305" s="381" t="s">
        <v>1220</v>
      </c>
      <c r="C305" s="381" t="s">
        <v>1223</v>
      </c>
      <c r="D305" s="381" t="s">
        <v>1232</v>
      </c>
      <c r="E305" s="246" t="s">
        <v>1242</v>
      </c>
      <c r="F305" s="381" t="s">
        <v>1245</v>
      </c>
      <c r="G305" s="243" t="s">
        <v>107</v>
      </c>
      <c r="H305" s="244">
        <v>1.4</v>
      </c>
    </row>
    <row r="306" spans="1:8" ht="28.8">
      <c r="A306" s="376">
        <v>8518</v>
      </c>
      <c r="B306" s="241" t="s">
        <v>359</v>
      </c>
      <c r="C306" s="380" t="s">
        <v>1224</v>
      </c>
      <c r="D306" s="380" t="s">
        <v>1233</v>
      </c>
      <c r="E306" s="245" t="s">
        <v>1242</v>
      </c>
      <c r="F306" s="380" t="s">
        <v>1245</v>
      </c>
      <c r="G306" s="241" t="s">
        <v>107</v>
      </c>
      <c r="H306" s="242">
        <v>1.6</v>
      </c>
    </row>
    <row r="307" spans="1:8" ht="14.4">
      <c r="A307" s="377">
        <v>8521</v>
      </c>
      <c r="B307" s="243" t="s">
        <v>360</v>
      </c>
      <c r="C307" s="381" t="s">
        <v>1225</v>
      </c>
      <c r="D307" s="381" t="s">
        <v>1234</v>
      </c>
      <c r="E307" s="381" t="s">
        <v>1243</v>
      </c>
      <c r="F307" s="177"/>
      <c r="G307" s="243" t="s">
        <v>107</v>
      </c>
      <c r="H307" s="244">
        <v>239.81</v>
      </c>
    </row>
    <row r="308" spans="1:8" ht="14.4">
      <c r="A308" s="376">
        <v>8522</v>
      </c>
      <c r="B308" s="241" t="s">
        <v>360</v>
      </c>
      <c r="C308" s="380" t="s">
        <v>1226</v>
      </c>
      <c r="D308" s="380" t="s">
        <v>1235</v>
      </c>
      <c r="E308" s="241" t="s">
        <v>361</v>
      </c>
      <c r="F308" s="240"/>
      <c r="G308" s="241" t="s">
        <v>107</v>
      </c>
      <c r="H308" s="242">
        <v>342.28</v>
      </c>
    </row>
    <row r="309" spans="1:8" ht="14.4">
      <c r="A309" s="377">
        <v>8523</v>
      </c>
      <c r="B309" s="243" t="s">
        <v>360</v>
      </c>
      <c r="C309" s="381" t="s">
        <v>1227</v>
      </c>
      <c r="D309" s="381" t="s">
        <v>1236</v>
      </c>
      <c r="E309" s="243" t="s">
        <v>122</v>
      </c>
      <c r="F309" s="177"/>
      <c r="G309" s="243" t="s">
        <v>107</v>
      </c>
      <c r="H309" s="244">
        <v>573.69000000000005</v>
      </c>
    </row>
    <row r="310" spans="1:8" ht="14.4">
      <c r="A310" s="376">
        <v>8524</v>
      </c>
      <c r="B310" s="241" t="s">
        <v>360</v>
      </c>
      <c r="C310" s="380" t="s">
        <v>1228</v>
      </c>
      <c r="D310" s="380" t="s">
        <v>1237</v>
      </c>
      <c r="E310" s="241" t="s">
        <v>362</v>
      </c>
      <c r="F310" s="240"/>
      <c r="G310" s="241" t="s">
        <v>107</v>
      </c>
      <c r="H310" s="242">
        <v>653.53</v>
      </c>
    </row>
    <row r="311" spans="1:8" ht="14.4">
      <c r="A311" s="377">
        <v>8540</v>
      </c>
      <c r="B311" s="243" t="s">
        <v>363</v>
      </c>
      <c r="C311" s="381" t="s">
        <v>1229</v>
      </c>
      <c r="D311" s="381" t="s">
        <v>1238</v>
      </c>
      <c r="E311" s="381" t="s">
        <v>1244</v>
      </c>
      <c r="F311" s="177"/>
      <c r="G311" s="243" t="s">
        <v>107</v>
      </c>
      <c r="H311" s="244">
        <v>37.32</v>
      </c>
    </row>
    <row r="312" spans="1:8" ht="14.4">
      <c r="A312" s="376">
        <v>8541</v>
      </c>
      <c r="B312" s="241" t="s">
        <v>363</v>
      </c>
      <c r="C312" s="380" t="s">
        <v>1230</v>
      </c>
      <c r="D312" s="380" t="s">
        <v>1239</v>
      </c>
      <c r="E312" s="241" t="s">
        <v>364</v>
      </c>
      <c r="F312" s="240"/>
      <c r="G312" s="241" t="s">
        <v>107</v>
      </c>
      <c r="H312" s="242">
        <v>53.24</v>
      </c>
    </row>
    <row r="313" spans="1:8" ht="14.4">
      <c r="A313" s="377">
        <v>8542</v>
      </c>
      <c r="B313" s="243" t="s">
        <v>363</v>
      </c>
      <c r="C313" s="381" t="s">
        <v>1247</v>
      </c>
      <c r="D313" s="381" t="s">
        <v>1257</v>
      </c>
      <c r="E313" s="243" t="s">
        <v>365</v>
      </c>
      <c r="F313" s="177"/>
      <c r="G313" s="243" t="s">
        <v>107</v>
      </c>
      <c r="H313" s="244">
        <v>78.88</v>
      </c>
    </row>
    <row r="314" spans="1:8" ht="14.4">
      <c r="A314" s="376">
        <v>8549</v>
      </c>
      <c r="B314" s="241" t="s">
        <v>366</v>
      </c>
      <c r="C314" s="380" t="s">
        <v>1248</v>
      </c>
      <c r="D314" s="241" t="s">
        <v>367</v>
      </c>
      <c r="E314" s="245"/>
      <c r="F314" s="241"/>
      <c r="G314" s="241" t="s">
        <v>107</v>
      </c>
      <c r="H314" s="242">
        <v>21</v>
      </c>
    </row>
    <row r="315" spans="1:8" ht="28.8">
      <c r="A315" s="377">
        <v>8550</v>
      </c>
      <c r="B315" s="177" t="s">
        <v>368</v>
      </c>
      <c r="C315" s="381" t="s">
        <v>1249</v>
      </c>
      <c r="D315" s="381" t="s">
        <v>1258</v>
      </c>
      <c r="E315" s="381" t="s">
        <v>821</v>
      </c>
      <c r="F315" s="243"/>
      <c r="G315" s="243" t="s">
        <v>107</v>
      </c>
      <c r="H315" s="244">
        <v>31.25</v>
      </c>
    </row>
    <row r="316" spans="1:8" ht="28.8">
      <c r="A316" s="376">
        <v>8551</v>
      </c>
      <c r="B316" s="240" t="s">
        <v>368</v>
      </c>
      <c r="C316" s="380" t="s">
        <v>1250</v>
      </c>
      <c r="D316" s="380" t="s">
        <v>1259</v>
      </c>
      <c r="E316" s="241" t="s">
        <v>225</v>
      </c>
      <c r="F316" s="241"/>
      <c r="G316" s="241" t="s">
        <v>107</v>
      </c>
      <c r="H316" s="242">
        <v>106.21</v>
      </c>
    </row>
    <row r="317" spans="1:8" ht="28.8">
      <c r="A317" s="377">
        <v>8552</v>
      </c>
      <c r="B317" s="177" t="s">
        <v>368</v>
      </c>
      <c r="C317" s="381" t="s">
        <v>1251</v>
      </c>
      <c r="D317" s="381" t="s">
        <v>1260</v>
      </c>
      <c r="E317" s="243" t="s">
        <v>369</v>
      </c>
      <c r="F317" s="243"/>
      <c r="G317" s="243" t="s">
        <v>107</v>
      </c>
      <c r="H317" s="244">
        <v>166.14</v>
      </c>
    </row>
    <row r="318" spans="1:8" ht="28.8">
      <c r="A318" s="376">
        <v>8553</v>
      </c>
      <c r="B318" s="240" t="s">
        <v>368</v>
      </c>
      <c r="C318" s="380" t="s">
        <v>1252</v>
      </c>
      <c r="D318" s="380" t="s">
        <v>1260</v>
      </c>
      <c r="E318" s="241" t="s">
        <v>244</v>
      </c>
      <c r="F318" s="241"/>
      <c r="G318" s="241" t="s">
        <v>107</v>
      </c>
      <c r="H318" s="242">
        <v>184.14</v>
      </c>
    </row>
    <row r="319" spans="1:8" ht="28.8">
      <c r="A319" s="377">
        <v>8558</v>
      </c>
      <c r="B319" s="177" t="s">
        <v>370</v>
      </c>
      <c r="C319" s="381" t="s">
        <v>1253</v>
      </c>
      <c r="D319" s="381" t="s">
        <v>1261</v>
      </c>
      <c r="E319" s="243" t="s">
        <v>126</v>
      </c>
      <c r="F319" s="177"/>
      <c r="G319" s="243" t="s">
        <v>107</v>
      </c>
      <c r="H319" s="244">
        <v>3.68</v>
      </c>
    </row>
    <row r="320" spans="1:8" ht="43.2">
      <c r="A320" s="376">
        <v>8559</v>
      </c>
      <c r="B320" s="240" t="s">
        <v>370</v>
      </c>
      <c r="C320" s="380" t="s">
        <v>1254</v>
      </c>
      <c r="D320" s="241"/>
      <c r="E320" s="380" t="s">
        <v>610</v>
      </c>
      <c r="F320" s="240" t="s">
        <v>1264</v>
      </c>
      <c r="G320" s="241" t="s">
        <v>107</v>
      </c>
      <c r="H320" s="242">
        <v>17.93</v>
      </c>
    </row>
    <row r="321" spans="1:8" ht="28.8">
      <c r="A321" s="378" t="s">
        <v>371</v>
      </c>
      <c r="B321" s="243" t="s">
        <v>372</v>
      </c>
      <c r="C321" s="381" t="s">
        <v>1255</v>
      </c>
      <c r="D321" s="177"/>
      <c r="E321" s="381" t="s">
        <v>1263</v>
      </c>
      <c r="F321" s="177"/>
      <c r="G321" s="243" t="s">
        <v>107</v>
      </c>
      <c r="H321" s="244">
        <v>224.84</v>
      </c>
    </row>
    <row r="322" spans="1:8" ht="14.4">
      <c r="A322" s="376">
        <v>8560</v>
      </c>
      <c r="B322" s="380" t="s">
        <v>1246</v>
      </c>
      <c r="C322" s="380" t="s">
        <v>1256</v>
      </c>
      <c r="D322" s="380" t="s">
        <v>1262</v>
      </c>
      <c r="E322" s="241" t="s">
        <v>244</v>
      </c>
      <c r="F322" s="240" t="s">
        <v>1260</v>
      </c>
      <c r="G322" s="241" t="s">
        <v>107</v>
      </c>
      <c r="H322" s="242">
        <v>220.59</v>
      </c>
    </row>
    <row r="323" spans="1:8" ht="14.4">
      <c r="A323" s="377">
        <v>8561</v>
      </c>
      <c r="B323" s="381" t="s">
        <v>1265</v>
      </c>
      <c r="C323" s="381" t="s">
        <v>1267</v>
      </c>
      <c r="D323" s="381" t="s">
        <v>1275</v>
      </c>
      <c r="E323" s="243" t="s">
        <v>122</v>
      </c>
      <c r="F323" s="177" t="s">
        <v>1282</v>
      </c>
      <c r="G323" s="243" t="s">
        <v>107</v>
      </c>
      <c r="H323" s="244">
        <v>249.87</v>
      </c>
    </row>
    <row r="324" spans="1:8" ht="14.4">
      <c r="A324" s="379" t="s">
        <v>374</v>
      </c>
      <c r="B324" s="241" t="s">
        <v>373</v>
      </c>
      <c r="C324" s="380" t="s">
        <v>1268</v>
      </c>
      <c r="D324" s="240"/>
      <c r="E324" s="245" t="s">
        <v>1279</v>
      </c>
      <c r="F324" s="240"/>
      <c r="G324" s="241" t="s">
        <v>107</v>
      </c>
      <c r="H324" s="242">
        <v>317.7</v>
      </c>
    </row>
    <row r="325" spans="1:8" ht="14.4">
      <c r="A325" s="378" t="s">
        <v>375</v>
      </c>
      <c r="B325" s="243" t="s">
        <v>373</v>
      </c>
      <c r="C325" s="381" t="s">
        <v>1269</v>
      </c>
      <c r="D325" s="177"/>
      <c r="E325" s="246" t="s">
        <v>1280</v>
      </c>
      <c r="F325" s="177"/>
      <c r="G325" s="243" t="s">
        <v>107</v>
      </c>
      <c r="H325" s="244">
        <v>325.04000000000002</v>
      </c>
    </row>
    <row r="326" spans="1:8" ht="14.4">
      <c r="A326" s="376">
        <v>8562</v>
      </c>
      <c r="B326" s="241" t="s">
        <v>373</v>
      </c>
      <c r="C326" s="380" t="s">
        <v>1270</v>
      </c>
      <c r="D326" s="380" t="s">
        <v>1276</v>
      </c>
      <c r="E326" s="241" t="s">
        <v>376</v>
      </c>
      <c r="F326" s="240" t="s">
        <v>1283</v>
      </c>
      <c r="G326" s="241" t="s">
        <v>107</v>
      </c>
      <c r="H326" s="242">
        <v>287</v>
      </c>
    </row>
    <row r="327" spans="1:8" ht="14.4">
      <c r="A327" s="377">
        <v>8563</v>
      </c>
      <c r="B327" s="243" t="s">
        <v>377</v>
      </c>
      <c r="C327" s="381" t="s">
        <v>1271</v>
      </c>
      <c r="D327" s="177"/>
      <c r="E327" s="246" t="s">
        <v>1279</v>
      </c>
      <c r="F327" s="243"/>
      <c r="G327" s="243" t="s">
        <v>107</v>
      </c>
      <c r="H327" s="244">
        <v>322.14999999999998</v>
      </c>
    </row>
    <row r="328" spans="1:8" ht="14.4">
      <c r="A328" s="376">
        <v>8564</v>
      </c>
      <c r="B328" s="241" t="s">
        <v>378</v>
      </c>
      <c r="C328" s="241" t="s">
        <v>379</v>
      </c>
      <c r="D328" s="241"/>
      <c r="E328" s="245" t="s">
        <v>930</v>
      </c>
      <c r="F328" s="240"/>
      <c r="G328" s="241" t="s">
        <v>107</v>
      </c>
      <c r="H328" s="242">
        <v>262.68</v>
      </c>
    </row>
    <row r="329" spans="1:8" ht="14.4">
      <c r="A329" s="377">
        <v>8565</v>
      </c>
      <c r="B329" s="381" t="s">
        <v>1266</v>
      </c>
      <c r="C329" s="243" t="s">
        <v>380</v>
      </c>
      <c r="D329" s="177"/>
      <c r="E329" s="246" t="s">
        <v>1280</v>
      </c>
      <c r="F329" s="243"/>
      <c r="G329" s="243" t="s">
        <v>107</v>
      </c>
      <c r="H329" s="244">
        <v>283.74</v>
      </c>
    </row>
    <row r="330" spans="1:8" ht="14.4">
      <c r="A330" s="376">
        <v>8569</v>
      </c>
      <c r="B330" s="241" t="s">
        <v>381</v>
      </c>
      <c r="C330" s="380" t="s">
        <v>1272</v>
      </c>
      <c r="D330" s="241"/>
      <c r="E330" s="249"/>
      <c r="F330" s="240"/>
      <c r="G330" s="241" t="s">
        <v>107</v>
      </c>
      <c r="H330" s="242">
        <v>4.3899999999999997</v>
      </c>
    </row>
    <row r="331" spans="1:8" ht="14.4">
      <c r="A331" s="377">
        <v>8570</v>
      </c>
      <c r="B331" s="243" t="s">
        <v>382</v>
      </c>
      <c r="C331" s="381" t="s">
        <v>1273</v>
      </c>
      <c r="D331" s="381" t="s">
        <v>1277</v>
      </c>
      <c r="E331" s="381" t="s">
        <v>1281</v>
      </c>
      <c r="F331" s="177"/>
      <c r="G331" s="243" t="s">
        <v>107</v>
      </c>
      <c r="H331" s="244">
        <v>49.41</v>
      </c>
    </row>
    <row r="332" spans="1:8" ht="14.4">
      <c r="A332" s="376">
        <v>8571</v>
      </c>
      <c r="B332" s="241" t="s">
        <v>382</v>
      </c>
      <c r="C332" s="380" t="s">
        <v>1274</v>
      </c>
      <c r="D332" s="380" t="s">
        <v>1278</v>
      </c>
      <c r="E332" s="380" t="s">
        <v>1045</v>
      </c>
      <c r="F332" s="240"/>
      <c r="G332" s="241" t="s">
        <v>107</v>
      </c>
      <c r="H332" s="242">
        <v>58.73</v>
      </c>
    </row>
    <row r="333" spans="1:8" ht="14.4">
      <c r="A333" s="377">
        <v>8572</v>
      </c>
      <c r="B333" s="243" t="s">
        <v>382</v>
      </c>
      <c r="C333" s="381" t="s">
        <v>1285</v>
      </c>
      <c r="D333" s="381" t="s">
        <v>1294</v>
      </c>
      <c r="E333" s="381" t="s">
        <v>1300</v>
      </c>
      <c r="F333" s="177"/>
      <c r="G333" s="243" t="s">
        <v>107</v>
      </c>
      <c r="H333" s="244">
        <v>91.69</v>
      </c>
    </row>
    <row r="334" spans="1:8" ht="28.8">
      <c r="A334" s="376">
        <v>8573</v>
      </c>
      <c r="B334" s="241" t="s">
        <v>382</v>
      </c>
      <c r="C334" s="380" t="s">
        <v>1286</v>
      </c>
      <c r="D334" s="380" t="s">
        <v>1295</v>
      </c>
      <c r="E334" s="380" t="s">
        <v>1301</v>
      </c>
      <c r="F334" s="240"/>
      <c r="G334" s="241" t="s">
        <v>107</v>
      </c>
      <c r="H334" s="242">
        <v>98.35</v>
      </c>
    </row>
    <row r="335" spans="1:8" ht="14.4">
      <c r="A335" s="377">
        <v>8580</v>
      </c>
      <c r="B335" s="243" t="s">
        <v>384</v>
      </c>
      <c r="C335" s="381" t="s">
        <v>1287</v>
      </c>
      <c r="D335" s="381" t="s">
        <v>1296</v>
      </c>
      <c r="E335" s="246" t="s">
        <v>1302</v>
      </c>
      <c r="F335" s="177"/>
      <c r="G335" s="243" t="s">
        <v>107</v>
      </c>
      <c r="H335" s="244">
        <v>16.579999999999998</v>
      </c>
    </row>
    <row r="336" spans="1:8" ht="14.4">
      <c r="A336" s="376">
        <v>8581</v>
      </c>
      <c r="B336" s="241" t="s">
        <v>384</v>
      </c>
      <c r="C336" s="380" t="s">
        <v>1288</v>
      </c>
      <c r="D336" s="380" t="s">
        <v>1297</v>
      </c>
      <c r="E336" s="245" t="s">
        <v>1303</v>
      </c>
      <c r="F336" s="241"/>
      <c r="G336" s="241" t="s">
        <v>107</v>
      </c>
      <c r="H336" s="242">
        <v>26.88</v>
      </c>
    </row>
    <row r="337" spans="1:8" ht="14.4">
      <c r="A337" s="377">
        <v>8582</v>
      </c>
      <c r="B337" s="243" t="s">
        <v>384</v>
      </c>
      <c r="C337" s="381" t="s">
        <v>1289</v>
      </c>
      <c r="D337" s="381" t="s">
        <v>1298</v>
      </c>
      <c r="E337" s="177"/>
      <c r="F337" s="381" t="s">
        <v>716</v>
      </c>
      <c r="G337" s="243" t="s">
        <v>107</v>
      </c>
      <c r="H337" s="244">
        <v>34.659999999999997</v>
      </c>
    </row>
    <row r="338" spans="1:8" ht="14.4">
      <c r="A338" s="376">
        <v>8583</v>
      </c>
      <c r="B338" s="241" t="s">
        <v>386</v>
      </c>
      <c r="C338" s="240"/>
      <c r="D338" s="240"/>
      <c r="E338" s="245"/>
      <c r="F338" s="240"/>
      <c r="G338" s="241" t="s">
        <v>107</v>
      </c>
      <c r="H338" s="242">
        <v>53.99</v>
      </c>
    </row>
    <row r="339" spans="1:8" ht="14.4">
      <c r="A339" s="377">
        <v>8584</v>
      </c>
      <c r="B339" s="243" t="s">
        <v>386</v>
      </c>
      <c r="C339" s="381" t="s">
        <v>1290</v>
      </c>
      <c r="D339" s="177" t="s">
        <v>1108</v>
      </c>
      <c r="E339" s="246" t="s">
        <v>625</v>
      </c>
      <c r="F339" s="177"/>
      <c r="G339" s="243" t="s">
        <v>107</v>
      </c>
      <c r="H339" s="244">
        <v>94.46</v>
      </c>
    </row>
    <row r="340" spans="1:8" ht="14.4">
      <c r="A340" s="376">
        <v>8590</v>
      </c>
      <c r="B340" s="380" t="s">
        <v>1284</v>
      </c>
      <c r="C340" s="380" t="s">
        <v>1291</v>
      </c>
      <c r="D340" s="380" t="s">
        <v>1299</v>
      </c>
      <c r="E340" s="245"/>
      <c r="F340" s="240"/>
      <c r="G340" s="241" t="s">
        <v>107</v>
      </c>
      <c r="H340" s="242">
        <v>10.17</v>
      </c>
    </row>
    <row r="341" spans="1:8" ht="28.8">
      <c r="A341" s="377">
        <v>8591</v>
      </c>
      <c r="B341" s="381" t="s">
        <v>1284</v>
      </c>
      <c r="C341" s="381" t="s">
        <v>1292</v>
      </c>
      <c r="D341" s="243"/>
      <c r="E341" s="246"/>
      <c r="F341" s="177"/>
      <c r="G341" s="243" t="s">
        <v>107</v>
      </c>
      <c r="H341" s="244">
        <v>16.57</v>
      </c>
    </row>
    <row r="342" spans="1:8" ht="14.4">
      <c r="A342" s="383">
        <v>8600</v>
      </c>
      <c r="B342" s="241" t="s">
        <v>387</v>
      </c>
      <c r="C342" s="380" t="s">
        <v>1293</v>
      </c>
      <c r="D342" s="241" t="s">
        <v>388</v>
      </c>
      <c r="E342" s="245"/>
      <c r="F342" s="240"/>
      <c r="G342" s="241" t="s">
        <v>107</v>
      </c>
      <c r="H342" s="242">
        <v>15.22</v>
      </c>
    </row>
    <row r="343" spans="1:8" ht="14.4">
      <c r="A343" s="377">
        <v>8601</v>
      </c>
      <c r="B343" s="243" t="s">
        <v>387</v>
      </c>
      <c r="C343" s="381" t="s">
        <v>1305</v>
      </c>
      <c r="D343" s="243" t="s">
        <v>389</v>
      </c>
      <c r="E343" s="246"/>
      <c r="F343" s="177"/>
      <c r="G343" s="243" t="s">
        <v>107</v>
      </c>
      <c r="H343" s="244">
        <v>17.100000000000001</v>
      </c>
    </row>
    <row r="344" spans="1:8" ht="14.4">
      <c r="A344" s="376">
        <v>8602</v>
      </c>
      <c r="B344" s="241" t="s">
        <v>387</v>
      </c>
      <c r="C344" s="380" t="s">
        <v>1306</v>
      </c>
      <c r="D344" s="241" t="s">
        <v>390</v>
      </c>
      <c r="E344" s="245"/>
      <c r="F344" s="240"/>
      <c r="G344" s="241" t="s">
        <v>107</v>
      </c>
      <c r="H344" s="242">
        <v>21.59</v>
      </c>
    </row>
    <row r="345" spans="1:8" ht="14.4">
      <c r="A345" s="377">
        <v>8603</v>
      </c>
      <c r="B345" s="243" t="s">
        <v>387</v>
      </c>
      <c r="C345" s="381" t="s">
        <v>1307</v>
      </c>
      <c r="D345" s="243" t="s">
        <v>391</v>
      </c>
      <c r="E345" s="246"/>
      <c r="F345" s="177"/>
      <c r="G345" s="243" t="s">
        <v>107</v>
      </c>
      <c r="H345" s="244">
        <v>33.82</v>
      </c>
    </row>
    <row r="346" spans="1:8" ht="14.4">
      <c r="A346" s="376">
        <v>8610</v>
      </c>
      <c r="B346" s="241" t="s">
        <v>392</v>
      </c>
      <c r="C346" s="380" t="s">
        <v>1308</v>
      </c>
      <c r="D346" s="241" t="s">
        <v>385</v>
      </c>
      <c r="E346" s="245"/>
      <c r="F346" s="240"/>
      <c r="G346" s="241" t="s">
        <v>107</v>
      </c>
      <c r="H346" s="242">
        <v>14.91</v>
      </c>
    </row>
    <row r="347" spans="1:8" ht="14.4">
      <c r="A347" s="377">
        <v>8611</v>
      </c>
      <c r="B347" s="243" t="s">
        <v>392</v>
      </c>
      <c r="C347" s="381" t="s">
        <v>1309</v>
      </c>
      <c r="D347" s="243" t="s">
        <v>393</v>
      </c>
      <c r="E347" s="246"/>
      <c r="F347" s="177"/>
      <c r="G347" s="243" t="s">
        <v>107</v>
      </c>
      <c r="H347" s="244">
        <v>18.489999999999998</v>
      </c>
    </row>
    <row r="348" spans="1:8" ht="14.4">
      <c r="A348" s="376">
        <v>8612</v>
      </c>
      <c r="B348" s="241" t="s">
        <v>392</v>
      </c>
      <c r="C348" s="380" t="s">
        <v>1310</v>
      </c>
      <c r="D348" s="241" t="s">
        <v>394</v>
      </c>
      <c r="E348" s="245"/>
      <c r="F348" s="240"/>
      <c r="G348" s="241" t="s">
        <v>107</v>
      </c>
      <c r="H348" s="242">
        <v>21.95</v>
      </c>
    </row>
    <row r="349" spans="1:8" ht="14.4">
      <c r="A349" s="377">
        <v>8613</v>
      </c>
      <c r="B349" s="243" t="s">
        <v>392</v>
      </c>
      <c r="C349" s="381" t="s">
        <v>1311</v>
      </c>
      <c r="D349" s="243" t="s">
        <v>395</v>
      </c>
      <c r="E349" s="246"/>
      <c r="F349" s="177"/>
      <c r="G349" s="243" t="s">
        <v>107</v>
      </c>
      <c r="H349" s="244">
        <v>27.87</v>
      </c>
    </row>
    <row r="350" spans="1:8" ht="14.4">
      <c r="A350" s="376">
        <v>8614</v>
      </c>
      <c r="B350" s="241" t="s">
        <v>396</v>
      </c>
      <c r="C350" s="380" t="s">
        <v>1312</v>
      </c>
      <c r="D350" s="240" t="s">
        <v>1315</v>
      </c>
      <c r="E350" s="245">
        <v>175</v>
      </c>
      <c r="F350" s="240"/>
      <c r="G350" s="241" t="s">
        <v>107</v>
      </c>
      <c r="H350" s="242">
        <v>40.729999999999997</v>
      </c>
    </row>
    <row r="351" spans="1:8" ht="28.8">
      <c r="A351" s="377">
        <v>8620</v>
      </c>
      <c r="B351" s="381" t="s">
        <v>1304</v>
      </c>
      <c r="C351" s="177" t="s">
        <v>1313</v>
      </c>
      <c r="D351" s="177" t="s">
        <v>1316</v>
      </c>
      <c r="E351" s="381" t="s">
        <v>1318</v>
      </c>
      <c r="F351" s="177"/>
      <c r="G351" s="243" t="s">
        <v>107</v>
      </c>
      <c r="H351" s="244">
        <v>197.31</v>
      </c>
    </row>
    <row r="352" spans="1:8" ht="14.4">
      <c r="A352" s="376">
        <v>8621</v>
      </c>
      <c r="B352" s="241" t="s">
        <v>397</v>
      </c>
      <c r="C352" s="240" t="s">
        <v>1314</v>
      </c>
      <c r="D352" s="240" t="s">
        <v>1317</v>
      </c>
      <c r="E352" s="241" t="s">
        <v>398</v>
      </c>
      <c r="F352" s="240"/>
      <c r="G352" s="241" t="s">
        <v>107</v>
      </c>
      <c r="H352" s="242">
        <v>180.37</v>
      </c>
    </row>
    <row r="353" spans="1:8" ht="28.8">
      <c r="A353" s="377">
        <v>8622</v>
      </c>
      <c r="B353" s="243" t="s">
        <v>397</v>
      </c>
      <c r="C353" s="177" t="s">
        <v>1319</v>
      </c>
      <c r="D353" s="177" t="s">
        <v>1328</v>
      </c>
      <c r="E353" s="381" t="s">
        <v>1330</v>
      </c>
      <c r="F353" s="177"/>
      <c r="G353" s="243" t="s">
        <v>107</v>
      </c>
      <c r="H353" s="244">
        <v>266.91000000000003</v>
      </c>
    </row>
    <row r="354" spans="1:8" ht="14.4">
      <c r="A354" s="376">
        <v>8623</v>
      </c>
      <c r="B354" s="241" t="s">
        <v>397</v>
      </c>
      <c r="C354" s="240" t="s">
        <v>1320</v>
      </c>
      <c r="D354" s="240" t="s">
        <v>1329</v>
      </c>
      <c r="E354" s="380" t="s">
        <v>1331</v>
      </c>
      <c r="F354" s="240"/>
      <c r="G354" s="241" t="s">
        <v>107</v>
      </c>
      <c r="H354" s="242">
        <v>355.2</v>
      </c>
    </row>
    <row r="355" spans="1:8" ht="14.4">
      <c r="A355" s="377">
        <v>8627</v>
      </c>
      <c r="B355" s="243" t="s">
        <v>399</v>
      </c>
      <c r="C355" s="381" t="s">
        <v>1321</v>
      </c>
      <c r="D355" s="177"/>
      <c r="E355" s="246" t="s">
        <v>1332</v>
      </c>
      <c r="F355" s="177"/>
      <c r="G355" s="243" t="s">
        <v>107</v>
      </c>
      <c r="H355" s="244">
        <v>73.25</v>
      </c>
    </row>
    <row r="356" spans="1:8" ht="14.4">
      <c r="A356" s="376">
        <v>8628</v>
      </c>
      <c r="B356" s="241" t="s">
        <v>400</v>
      </c>
      <c r="C356" s="380" t="s">
        <v>1322</v>
      </c>
      <c r="D356" s="240"/>
      <c r="E356" s="245" t="s">
        <v>1333</v>
      </c>
      <c r="F356" s="240"/>
      <c r="G356" s="241" t="s">
        <v>107</v>
      </c>
      <c r="H356" s="242">
        <v>60.21</v>
      </c>
    </row>
    <row r="357" spans="1:8" ht="14.4">
      <c r="A357" s="377">
        <v>8629</v>
      </c>
      <c r="B357" s="243" t="s">
        <v>400</v>
      </c>
      <c r="C357" s="381" t="s">
        <v>1323</v>
      </c>
      <c r="D357" s="177"/>
      <c r="E357" s="246" t="s">
        <v>1334</v>
      </c>
      <c r="F357" s="177"/>
      <c r="G357" s="243" t="s">
        <v>107</v>
      </c>
      <c r="H357" s="244">
        <v>57.38</v>
      </c>
    </row>
    <row r="358" spans="1:8" ht="14.25" customHeight="1">
      <c r="A358" s="376">
        <v>8630</v>
      </c>
      <c r="B358" s="241" t="s">
        <v>401</v>
      </c>
      <c r="C358" s="380" t="s">
        <v>1324</v>
      </c>
      <c r="D358" s="241"/>
      <c r="E358" s="380" t="s">
        <v>1094</v>
      </c>
      <c r="F358" s="240"/>
      <c r="G358" s="241" t="s">
        <v>107</v>
      </c>
      <c r="H358" s="242">
        <v>13.34</v>
      </c>
    </row>
    <row r="359" spans="1:8" ht="14.4">
      <c r="A359" s="377">
        <v>8631</v>
      </c>
      <c r="B359" s="243" t="s">
        <v>401</v>
      </c>
      <c r="C359" s="381" t="s">
        <v>1325</v>
      </c>
      <c r="D359" s="243"/>
      <c r="E359" s="381" t="s">
        <v>952</v>
      </c>
      <c r="F359" s="177" t="s">
        <v>1337</v>
      </c>
      <c r="G359" s="243" t="s">
        <v>107</v>
      </c>
      <c r="H359" s="244">
        <v>20.39</v>
      </c>
    </row>
    <row r="360" spans="1:8" ht="14.4">
      <c r="A360" s="376">
        <v>8632</v>
      </c>
      <c r="B360" s="241" t="s">
        <v>401</v>
      </c>
      <c r="C360" s="380" t="s">
        <v>1338</v>
      </c>
      <c r="D360" s="241"/>
      <c r="E360" s="241" t="s">
        <v>383</v>
      </c>
      <c r="F360" s="240"/>
      <c r="G360" s="241" t="s">
        <v>107</v>
      </c>
      <c r="H360" s="242">
        <v>40.1</v>
      </c>
    </row>
    <row r="361" spans="1:8" ht="28.8">
      <c r="A361" s="377">
        <v>8633</v>
      </c>
      <c r="B361" s="177" t="s">
        <v>402</v>
      </c>
      <c r="C361" s="381" t="s">
        <v>1326</v>
      </c>
      <c r="D361" s="243"/>
      <c r="E361" s="381" t="s">
        <v>1335</v>
      </c>
      <c r="F361" s="177"/>
      <c r="G361" s="243" t="s">
        <v>107</v>
      </c>
      <c r="H361" s="244">
        <v>24.71</v>
      </c>
    </row>
    <row r="362" spans="1:8" ht="28.8">
      <c r="A362" s="376">
        <v>8634</v>
      </c>
      <c r="B362" s="240" t="s">
        <v>402</v>
      </c>
      <c r="C362" s="241" t="s">
        <v>1327</v>
      </c>
      <c r="D362" s="241"/>
      <c r="E362" s="380" t="s">
        <v>1336</v>
      </c>
      <c r="F362" s="240" t="s">
        <v>1339</v>
      </c>
      <c r="G362" s="241" t="s">
        <v>107</v>
      </c>
      <c r="H362" s="242">
        <v>40.840000000000003</v>
      </c>
    </row>
    <row r="363" spans="1:8" ht="28.8">
      <c r="A363" s="377">
        <v>8635</v>
      </c>
      <c r="B363" s="177" t="s">
        <v>402</v>
      </c>
      <c r="C363" s="381" t="s">
        <v>1341</v>
      </c>
      <c r="D363" s="243"/>
      <c r="E363" s="381" t="s">
        <v>1041</v>
      </c>
      <c r="F363" s="177"/>
      <c r="G363" s="243" t="s">
        <v>107</v>
      </c>
      <c r="H363" s="244">
        <v>59.32</v>
      </c>
    </row>
    <row r="364" spans="1:8" ht="14.4">
      <c r="A364" s="376">
        <v>8636</v>
      </c>
      <c r="B364" s="241" t="s">
        <v>360</v>
      </c>
      <c r="C364" s="380" t="s">
        <v>1342</v>
      </c>
      <c r="D364" s="241"/>
      <c r="E364" s="245" t="s">
        <v>1351</v>
      </c>
      <c r="F364" s="240"/>
      <c r="G364" s="241" t="s">
        <v>107</v>
      </c>
      <c r="H364" s="242">
        <v>628.17999999999995</v>
      </c>
    </row>
    <row r="365" spans="1:8" ht="28.8">
      <c r="A365" s="377">
        <v>8637</v>
      </c>
      <c r="B365" s="381" t="s">
        <v>1340</v>
      </c>
      <c r="C365" s="381" t="s">
        <v>1343</v>
      </c>
      <c r="D365" s="381" t="s">
        <v>1350</v>
      </c>
      <c r="E365" s="246"/>
      <c r="F365" s="243"/>
      <c r="G365" s="243" t="s">
        <v>107</v>
      </c>
      <c r="H365" s="244">
        <v>26.29</v>
      </c>
    </row>
    <row r="366" spans="1:8" ht="14.4">
      <c r="A366" s="376">
        <v>8638</v>
      </c>
      <c r="B366" s="241" t="s">
        <v>404</v>
      </c>
      <c r="C366" s="380" t="s">
        <v>1344</v>
      </c>
      <c r="D366" s="240"/>
      <c r="E366" s="245"/>
      <c r="F366" s="241"/>
      <c r="G366" s="241" t="s">
        <v>107</v>
      </c>
      <c r="H366" s="242">
        <v>19.55</v>
      </c>
    </row>
    <row r="367" spans="1:8" ht="14.4">
      <c r="A367" s="377">
        <v>8639</v>
      </c>
      <c r="B367" s="243" t="s">
        <v>405</v>
      </c>
      <c r="C367" s="381" t="s">
        <v>1345</v>
      </c>
      <c r="D367" s="177"/>
      <c r="E367" s="246"/>
      <c r="F367" s="177"/>
      <c r="G367" s="243" t="s">
        <v>107</v>
      </c>
      <c r="H367" s="244">
        <v>43.84</v>
      </c>
    </row>
    <row r="368" spans="1:8" ht="14.4">
      <c r="A368" s="376">
        <v>8640</v>
      </c>
      <c r="B368" s="241" t="s">
        <v>406</v>
      </c>
      <c r="C368" s="380" t="s">
        <v>1346</v>
      </c>
      <c r="D368" s="241"/>
      <c r="E368" s="245"/>
      <c r="F368" s="241"/>
      <c r="G368" s="241" t="s">
        <v>107</v>
      </c>
      <c r="H368" s="242">
        <v>1.98</v>
      </c>
    </row>
    <row r="369" spans="1:8" ht="14.4">
      <c r="A369" s="377">
        <v>8641</v>
      </c>
      <c r="B369" s="243" t="s">
        <v>406</v>
      </c>
      <c r="C369" s="381" t="s">
        <v>1347</v>
      </c>
      <c r="D369" s="243"/>
      <c r="E369" s="246"/>
      <c r="F369" s="243"/>
      <c r="G369" s="243" t="s">
        <v>107</v>
      </c>
      <c r="H369" s="244">
        <v>2.44</v>
      </c>
    </row>
    <row r="370" spans="1:8" ht="14.4">
      <c r="A370" s="376">
        <v>8642</v>
      </c>
      <c r="B370" s="241" t="s">
        <v>406</v>
      </c>
      <c r="C370" s="380" t="s">
        <v>1348</v>
      </c>
      <c r="D370" s="241"/>
      <c r="E370" s="245"/>
      <c r="F370" s="241"/>
      <c r="G370" s="241" t="s">
        <v>107</v>
      </c>
      <c r="H370" s="242">
        <v>3.4</v>
      </c>
    </row>
    <row r="371" spans="1:8" ht="14.4">
      <c r="A371" s="377">
        <v>8643</v>
      </c>
      <c r="B371" s="243" t="s">
        <v>403</v>
      </c>
      <c r="C371" s="243"/>
      <c r="D371" s="243"/>
      <c r="E371" s="246"/>
      <c r="F371" s="243"/>
      <c r="G371" s="243" t="s">
        <v>107</v>
      </c>
      <c r="H371" s="244">
        <v>48.17</v>
      </c>
    </row>
    <row r="372" spans="1:8" ht="28.8">
      <c r="A372" s="376">
        <v>8644</v>
      </c>
      <c r="B372" s="240" t="s">
        <v>407</v>
      </c>
      <c r="C372" s="380" t="s">
        <v>1349</v>
      </c>
      <c r="D372" s="240"/>
      <c r="E372" s="245"/>
      <c r="F372" s="240"/>
      <c r="G372" s="241" t="s">
        <v>107</v>
      </c>
      <c r="H372" s="242">
        <v>7.29</v>
      </c>
    </row>
    <row r="373" spans="1:8" ht="14.4">
      <c r="A373" s="377">
        <v>8645</v>
      </c>
      <c r="B373" s="243" t="s">
        <v>408</v>
      </c>
      <c r="C373" s="381" t="s">
        <v>1352</v>
      </c>
      <c r="D373" s="177"/>
      <c r="E373" s="246" t="s">
        <v>1363</v>
      </c>
      <c r="F373" s="177"/>
      <c r="G373" s="243" t="s">
        <v>107</v>
      </c>
      <c r="H373" s="244">
        <v>37.58</v>
      </c>
    </row>
    <row r="374" spans="1:8" ht="14.4">
      <c r="A374" s="376">
        <v>8646</v>
      </c>
      <c r="B374" s="241" t="s">
        <v>409</v>
      </c>
      <c r="C374" s="240"/>
      <c r="D374" s="241"/>
      <c r="E374" s="245" t="s">
        <v>690</v>
      </c>
      <c r="F374" s="241"/>
      <c r="G374" s="241" t="s">
        <v>107</v>
      </c>
      <c r="H374" s="242">
        <v>35.44</v>
      </c>
    </row>
    <row r="375" spans="1:8" ht="14.4">
      <c r="A375" s="377">
        <v>8650</v>
      </c>
      <c r="B375" s="243" t="s">
        <v>410</v>
      </c>
      <c r="C375" s="177" t="s">
        <v>1353</v>
      </c>
      <c r="D375" s="177"/>
      <c r="E375" s="381" t="s">
        <v>1094</v>
      </c>
      <c r="F375" s="177"/>
      <c r="G375" s="243" t="s">
        <v>107</v>
      </c>
      <c r="H375" s="244">
        <v>50.19</v>
      </c>
    </row>
    <row r="376" spans="1:8" ht="14.4">
      <c r="A376" s="376">
        <v>8651</v>
      </c>
      <c r="B376" s="241" t="s">
        <v>410</v>
      </c>
      <c r="C376" s="240" t="s">
        <v>1354</v>
      </c>
      <c r="D376" s="240"/>
      <c r="E376" s="380" t="s">
        <v>1364</v>
      </c>
      <c r="F376" s="240"/>
      <c r="G376" s="241" t="s">
        <v>107</v>
      </c>
      <c r="H376" s="242">
        <v>79.2</v>
      </c>
    </row>
    <row r="377" spans="1:8" ht="14.4">
      <c r="A377" s="377">
        <v>8652</v>
      </c>
      <c r="B377" s="243" t="s">
        <v>411</v>
      </c>
      <c r="C377" s="381" t="s">
        <v>1355</v>
      </c>
      <c r="D377" s="381" t="s">
        <v>1360</v>
      </c>
      <c r="E377" s="246" t="s">
        <v>1365</v>
      </c>
      <c r="F377" s="177"/>
      <c r="G377" s="243" t="s">
        <v>107</v>
      </c>
      <c r="H377" s="244">
        <v>76.790000000000006</v>
      </c>
    </row>
    <row r="378" spans="1:8" ht="14.4">
      <c r="A378" s="376">
        <v>8653</v>
      </c>
      <c r="B378" s="241" t="s">
        <v>411</v>
      </c>
      <c r="C378" s="380" t="s">
        <v>1356</v>
      </c>
      <c r="D378" s="380"/>
      <c r="E378" s="245" t="s">
        <v>1366</v>
      </c>
      <c r="F378" s="240"/>
      <c r="G378" s="241" t="s">
        <v>107</v>
      </c>
      <c r="H378" s="242">
        <v>167.77</v>
      </c>
    </row>
    <row r="379" spans="1:8" ht="14.4">
      <c r="A379" s="377">
        <v>8654</v>
      </c>
      <c r="B379" s="243" t="s">
        <v>412</v>
      </c>
      <c r="C379" s="177"/>
      <c r="D379" s="177"/>
      <c r="E379" s="246"/>
      <c r="F379" s="177"/>
      <c r="G379" s="243" t="s">
        <v>107</v>
      </c>
      <c r="H379" s="244">
        <v>2.4300000000000002</v>
      </c>
    </row>
    <row r="380" spans="1:8" ht="14.4">
      <c r="A380" s="376">
        <v>8660</v>
      </c>
      <c r="B380" s="241" t="s">
        <v>413</v>
      </c>
      <c r="C380" s="380" t="s">
        <v>1357</v>
      </c>
      <c r="D380" s="241" t="s">
        <v>414</v>
      </c>
      <c r="E380" s="380" t="s">
        <v>1335</v>
      </c>
      <c r="F380" s="240"/>
      <c r="G380" s="241" t="s">
        <v>107</v>
      </c>
      <c r="H380" s="242">
        <v>21.68</v>
      </c>
    </row>
    <row r="381" spans="1:8" ht="14.4">
      <c r="A381" s="377">
        <v>8661</v>
      </c>
      <c r="B381" s="243" t="s">
        <v>413</v>
      </c>
      <c r="C381" s="381" t="s">
        <v>1358</v>
      </c>
      <c r="D381" s="381" t="s">
        <v>1361</v>
      </c>
      <c r="E381" s="381" t="s">
        <v>818</v>
      </c>
      <c r="F381" s="177"/>
      <c r="G381" s="243" t="s">
        <v>107</v>
      </c>
      <c r="H381" s="244">
        <v>58.43</v>
      </c>
    </row>
    <row r="382" spans="1:8" ht="14.4">
      <c r="A382" s="376">
        <v>8662</v>
      </c>
      <c r="B382" s="241" t="s">
        <v>413</v>
      </c>
      <c r="C382" s="380" t="s">
        <v>1359</v>
      </c>
      <c r="D382" s="380" t="s">
        <v>1362</v>
      </c>
      <c r="E382" s="241" t="s">
        <v>202</v>
      </c>
      <c r="F382" s="240"/>
      <c r="G382" s="241" t="s">
        <v>107</v>
      </c>
      <c r="H382" s="242">
        <v>68.83</v>
      </c>
    </row>
    <row r="383" spans="1:8" ht="14.4">
      <c r="A383" s="377">
        <v>8670</v>
      </c>
      <c r="B383" s="243" t="s">
        <v>415</v>
      </c>
      <c r="C383" s="381" t="s">
        <v>1371</v>
      </c>
      <c r="D383" s="243"/>
      <c r="E383" s="246" t="s">
        <v>1379</v>
      </c>
      <c r="F383" s="177"/>
      <c r="G383" s="243" t="s">
        <v>107</v>
      </c>
      <c r="H383" s="244">
        <v>27.14</v>
      </c>
    </row>
    <row r="384" spans="1:8" ht="14.4">
      <c r="A384" s="376">
        <v>8671</v>
      </c>
      <c r="B384" s="241" t="s">
        <v>415</v>
      </c>
      <c r="C384" s="380" t="s">
        <v>1372</v>
      </c>
      <c r="D384" s="241"/>
      <c r="E384" s="245" t="s">
        <v>637</v>
      </c>
      <c r="F384" s="240"/>
      <c r="G384" s="241" t="s">
        <v>107</v>
      </c>
      <c r="H384" s="242">
        <v>48.77</v>
      </c>
    </row>
    <row r="385" spans="1:8" ht="14.4">
      <c r="A385" s="377">
        <v>8672</v>
      </c>
      <c r="B385" s="243" t="s">
        <v>416</v>
      </c>
      <c r="C385" s="243" t="s">
        <v>417</v>
      </c>
      <c r="D385" s="243"/>
      <c r="E385" s="246" t="s">
        <v>1380</v>
      </c>
      <c r="F385" s="177"/>
      <c r="G385" s="243" t="s">
        <v>235</v>
      </c>
      <c r="H385" s="244">
        <v>135.30000000000001</v>
      </c>
    </row>
    <row r="386" spans="1:8" ht="28.8">
      <c r="A386" s="376">
        <v>8680</v>
      </c>
      <c r="B386" s="241" t="s">
        <v>418</v>
      </c>
      <c r="C386" s="241" t="s">
        <v>419</v>
      </c>
      <c r="D386" s="241" t="s">
        <v>420</v>
      </c>
      <c r="E386" s="245" t="s">
        <v>1318</v>
      </c>
      <c r="F386" s="240"/>
      <c r="G386" s="241" t="s">
        <v>235</v>
      </c>
      <c r="H386" s="242">
        <v>104.96</v>
      </c>
    </row>
    <row r="387" spans="1:8" ht="14.25" customHeight="1">
      <c r="A387" s="376" t="s">
        <v>1367</v>
      </c>
      <c r="B387" s="380" t="s">
        <v>1368</v>
      </c>
      <c r="C387" s="380" t="s">
        <v>1373</v>
      </c>
      <c r="D387" s="241"/>
      <c r="E387" s="245" t="s">
        <v>1381</v>
      </c>
      <c r="F387" s="240"/>
      <c r="G387" s="241"/>
      <c r="H387" s="242">
        <v>73.66</v>
      </c>
    </row>
    <row r="388" spans="1:8" ht="28.8">
      <c r="A388" s="377">
        <v>8681</v>
      </c>
      <c r="B388" s="177" t="s">
        <v>421</v>
      </c>
      <c r="C388" s="177" t="s">
        <v>1374</v>
      </c>
      <c r="D388" s="243"/>
      <c r="E388" s="177" t="s">
        <v>1280</v>
      </c>
      <c r="F388" s="243"/>
      <c r="G388" s="243" t="s">
        <v>107</v>
      </c>
      <c r="H388" s="244">
        <v>173.47</v>
      </c>
    </row>
    <row r="389" spans="1:8" ht="28.8">
      <c r="A389" s="376">
        <v>8682</v>
      </c>
      <c r="B389" s="240" t="s">
        <v>422</v>
      </c>
      <c r="C389" s="240" t="s">
        <v>1375</v>
      </c>
      <c r="D389" s="241"/>
      <c r="E389" s="240" t="s">
        <v>891</v>
      </c>
      <c r="F389" s="241"/>
      <c r="G389" s="241" t="s">
        <v>107</v>
      </c>
      <c r="H389" s="242">
        <v>163.55000000000001</v>
      </c>
    </row>
    <row r="390" spans="1:8" ht="28.8">
      <c r="A390" s="377">
        <v>8683</v>
      </c>
      <c r="B390" s="381" t="s">
        <v>1369</v>
      </c>
      <c r="C390" s="381" t="s">
        <v>1376</v>
      </c>
      <c r="D390" s="243"/>
      <c r="E390" s="381" t="s">
        <v>797</v>
      </c>
      <c r="F390" s="243"/>
      <c r="G390" s="243" t="s">
        <v>107</v>
      </c>
      <c r="H390" s="244">
        <v>147.82</v>
      </c>
    </row>
    <row r="391" spans="1:8" ht="28.8">
      <c r="A391" s="376">
        <v>8684</v>
      </c>
      <c r="B391" s="241" t="s">
        <v>424</v>
      </c>
      <c r="C391" s="380" t="s">
        <v>1377</v>
      </c>
      <c r="D391" s="241"/>
      <c r="E391" s="245" t="s">
        <v>733</v>
      </c>
      <c r="F391" s="241" t="s">
        <v>425</v>
      </c>
      <c r="G391" s="241" t="s">
        <v>107</v>
      </c>
      <c r="H391" s="242">
        <v>220.55</v>
      </c>
    </row>
    <row r="392" spans="1:8" ht="28.8">
      <c r="A392" s="383">
        <v>8685</v>
      </c>
      <c r="B392" s="381" t="s">
        <v>1370</v>
      </c>
      <c r="C392" s="381" t="s">
        <v>1378</v>
      </c>
      <c r="D392" s="177"/>
      <c r="E392" s="381" t="s">
        <v>1382</v>
      </c>
      <c r="F392" s="243"/>
      <c r="G392" s="243" t="s">
        <v>107</v>
      </c>
      <c r="H392" s="244">
        <v>190.81</v>
      </c>
    </row>
    <row r="393" spans="1:8" ht="28.8">
      <c r="A393" s="376">
        <v>8686</v>
      </c>
      <c r="B393" s="380" t="s">
        <v>1383</v>
      </c>
      <c r="C393" s="380" t="s">
        <v>1384</v>
      </c>
      <c r="D393" s="241"/>
      <c r="E393" s="380" t="s">
        <v>667</v>
      </c>
      <c r="F393" s="241"/>
      <c r="G393" s="241" t="s">
        <v>107</v>
      </c>
      <c r="H393" s="242">
        <v>162.93</v>
      </c>
    </row>
    <row r="394" spans="1:8" ht="28.8">
      <c r="A394" s="377">
        <v>8687</v>
      </c>
      <c r="B394" s="177" t="s">
        <v>426</v>
      </c>
      <c r="C394" s="177" t="s">
        <v>1385</v>
      </c>
      <c r="D394" s="243"/>
      <c r="E394" s="381" t="s">
        <v>954</v>
      </c>
      <c r="F394" s="243"/>
      <c r="G394" s="243" t="s">
        <v>107</v>
      </c>
      <c r="H394" s="244">
        <v>141.87</v>
      </c>
    </row>
    <row r="395" spans="1:8" ht="28.8">
      <c r="A395" s="376">
        <v>8688</v>
      </c>
      <c r="B395" s="240" t="s">
        <v>427</v>
      </c>
      <c r="C395" s="240" t="s">
        <v>1386</v>
      </c>
      <c r="D395" s="241"/>
      <c r="E395" s="240" t="s">
        <v>1388</v>
      </c>
      <c r="F395" s="241"/>
      <c r="G395" s="241" t="s">
        <v>107</v>
      </c>
      <c r="H395" s="242">
        <v>128.24</v>
      </c>
    </row>
    <row r="396" spans="1:8" ht="28.8">
      <c r="A396" s="377">
        <v>8689</v>
      </c>
      <c r="B396" s="177" t="s">
        <v>428</v>
      </c>
      <c r="C396" s="177" t="s">
        <v>1387</v>
      </c>
      <c r="D396" s="243"/>
      <c r="E396" s="177" t="s">
        <v>1389</v>
      </c>
      <c r="F396" s="243"/>
      <c r="G396" s="243" t="s">
        <v>107</v>
      </c>
      <c r="H396" s="244">
        <v>97.88</v>
      </c>
    </row>
    <row r="397" spans="1:8" ht="14.4">
      <c r="A397" s="376">
        <v>8690</v>
      </c>
      <c r="B397" s="241" t="s">
        <v>424</v>
      </c>
      <c r="C397" s="240"/>
      <c r="D397" s="241"/>
      <c r="E397" s="240" t="s">
        <v>908</v>
      </c>
      <c r="F397" s="240"/>
      <c r="G397" s="241" t="s">
        <v>107</v>
      </c>
      <c r="H397" s="242">
        <v>87.14</v>
      </c>
    </row>
    <row r="398" spans="1:8" ht="14.4">
      <c r="A398" s="377">
        <v>8691</v>
      </c>
      <c r="B398" s="243" t="s">
        <v>424</v>
      </c>
      <c r="C398" s="177"/>
      <c r="D398" s="243"/>
      <c r="E398" s="246" t="s">
        <v>908</v>
      </c>
      <c r="F398" s="177"/>
      <c r="G398" s="243" t="s">
        <v>107</v>
      </c>
      <c r="H398" s="244">
        <v>92.4</v>
      </c>
    </row>
    <row r="399" spans="1:8" ht="14.4">
      <c r="A399" s="376">
        <v>8692</v>
      </c>
      <c r="B399" s="241" t="s">
        <v>424</v>
      </c>
      <c r="C399" s="240"/>
      <c r="D399" s="241"/>
      <c r="E399" s="245" t="s">
        <v>909</v>
      </c>
      <c r="F399" s="240"/>
      <c r="G399" s="241" t="s">
        <v>107</v>
      </c>
      <c r="H399" s="242">
        <v>100.49</v>
      </c>
    </row>
    <row r="400" spans="1:8" ht="14.4">
      <c r="A400" s="377">
        <v>8693</v>
      </c>
      <c r="B400" s="243" t="s">
        <v>424</v>
      </c>
      <c r="C400" s="177"/>
      <c r="D400" s="243"/>
      <c r="E400" s="177" t="s">
        <v>1043</v>
      </c>
      <c r="F400" s="177"/>
      <c r="G400" s="243" t="s">
        <v>107</v>
      </c>
      <c r="H400" s="244">
        <v>104.13</v>
      </c>
    </row>
    <row r="401" spans="1:14" ht="14.4">
      <c r="A401" s="376">
        <v>8694</v>
      </c>
      <c r="B401" s="241" t="s">
        <v>429</v>
      </c>
      <c r="C401" s="240"/>
      <c r="D401" s="241"/>
      <c r="E401" s="245" t="s">
        <v>1390</v>
      </c>
      <c r="F401" s="240"/>
      <c r="G401" s="241" t="s">
        <v>107</v>
      </c>
      <c r="H401" s="242">
        <v>149.91999999999999</v>
      </c>
    </row>
    <row r="402" spans="1:14" ht="14.4">
      <c r="A402" s="383">
        <v>8695</v>
      </c>
      <c r="B402" s="243" t="s">
        <v>429</v>
      </c>
      <c r="C402" s="177"/>
      <c r="D402" s="243"/>
      <c r="E402" s="177" t="s">
        <v>838</v>
      </c>
      <c r="F402" s="243"/>
      <c r="G402" s="243" t="s">
        <v>107</v>
      </c>
      <c r="H402" s="244">
        <v>181.43</v>
      </c>
    </row>
    <row r="403" spans="1:14" ht="14.4">
      <c r="A403" s="376">
        <v>8696</v>
      </c>
      <c r="B403" s="241" t="s">
        <v>424</v>
      </c>
      <c r="C403" s="241"/>
      <c r="D403" s="240"/>
      <c r="E403" s="245" t="s">
        <v>1400</v>
      </c>
      <c r="F403" s="241"/>
      <c r="G403" s="241" t="s">
        <v>107</v>
      </c>
      <c r="H403" s="242">
        <v>119.39</v>
      </c>
    </row>
    <row r="404" spans="1:14" ht="28.8">
      <c r="A404" s="377">
        <v>8697</v>
      </c>
      <c r="B404" s="177" t="s">
        <v>430</v>
      </c>
      <c r="C404" s="177" t="s">
        <v>1391</v>
      </c>
      <c r="D404" s="243"/>
      <c r="E404" s="246" t="s">
        <v>931</v>
      </c>
      <c r="F404" s="177"/>
      <c r="G404" s="243" t="s">
        <v>107</v>
      </c>
      <c r="H404" s="244">
        <v>148.07</v>
      </c>
    </row>
    <row r="405" spans="1:14" ht="28.8">
      <c r="A405" s="376">
        <v>8698</v>
      </c>
      <c r="B405" s="240" t="s">
        <v>431</v>
      </c>
      <c r="C405" s="240" t="s">
        <v>1392</v>
      </c>
      <c r="D405" s="241"/>
      <c r="E405" s="240" t="s">
        <v>932</v>
      </c>
      <c r="F405" s="240"/>
      <c r="G405" s="241" t="s">
        <v>107</v>
      </c>
      <c r="H405" s="242">
        <v>127.21</v>
      </c>
    </row>
    <row r="406" spans="1:14" ht="28.8">
      <c r="A406" s="377">
        <v>8699</v>
      </c>
      <c r="B406" s="177" t="s">
        <v>423</v>
      </c>
      <c r="C406" s="177" t="s">
        <v>1393</v>
      </c>
      <c r="D406" s="243"/>
      <c r="E406" s="177" t="s">
        <v>1401</v>
      </c>
      <c r="F406" s="243"/>
      <c r="G406" s="243" t="s">
        <v>107</v>
      </c>
      <c r="H406" s="244">
        <v>156.74</v>
      </c>
    </row>
    <row r="407" spans="1:14" ht="14.4">
      <c r="A407" s="376">
        <v>8700</v>
      </c>
      <c r="B407" s="241" t="s">
        <v>432</v>
      </c>
      <c r="C407" s="380" t="s">
        <v>1394</v>
      </c>
      <c r="D407" s="241"/>
      <c r="E407" s="380" t="s">
        <v>690</v>
      </c>
      <c r="F407" s="241"/>
      <c r="G407" s="241" t="s">
        <v>107</v>
      </c>
      <c r="H407" s="242">
        <v>32.35</v>
      </c>
    </row>
    <row r="408" spans="1:14" ht="14.4">
      <c r="A408" s="377">
        <v>8701</v>
      </c>
      <c r="B408" s="243" t="s">
        <v>432</v>
      </c>
      <c r="C408" s="381" t="s">
        <v>1395</v>
      </c>
      <c r="D408" s="243"/>
      <c r="E408" s="243" t="s">
        <v>325</v>
      </c>
      <c r="F408" s="243"/>
      <c r="G408" s="243" t="s">
        <v>107</v>
      </c>
      <c r="H408" s="244">
        <v>47.12</v>
      </c>
    </row>
    <row r="409" spans="1:14" ht="14.4">
      <c r="A409" s="379" t="s">
        <v>433</v>
      </c>
      <c r="B409" s="241" t="s">
        <v>432</v>
      </c>
      <c r="C409" s="380" t="s">
        <v>1396</v>
      </c>
      <c r="D409" s="241"/>
      <c r="E409" s="245" t="s">
        <v>690</v>
      </c>
      <c r="F409" s="241"/>
      <c r="G409" s="241" t="s">
        <v>107</v>
      </c>
      <c r="H409" s="242">
        <v>35.58</v>
      </c>
    </row>
    <row r="410" spans="1:14" ht="14.4">
      <c r="A410" s="377">
        <v>8702</v>
      </c>
      <c r="B410" s="243" t="s">
        <v>432</v>
      </c>
      <c r="C410" s="381" t="s">
        <v>1397</v>
      </c>
      <c r="D410" s="243"/>
      <c r="E410" s="246" t="s">
        <v>1402</v>
      </c>
      <c r="F410" s="243"/>
      <c r="G410" s="243" t="s">
        <v>107</v>
      </c>
      <c r="H410" s="244">
        <v>40.299999999999997</v>
      </c>
    </row>
    <row r="411" spans="1:14" ht="14.4">
      <c r="A411" s="376">
        <v>8703</v>
      </c>
      <c r="B411" s="241" t="s">
        <v>432</v>
      </c>
      <c r="C411" s="380" t="s">
        <v>1398</v>
      </c>
      <c r="D411" s="241"/>
      <c r="E411" s="241" t="s">
        <v>194</v>
      </c>
      <c r="F411" s="241"/>
      <c r="G411" s="241" t="s">
        <v>107</v>
      </c>
      <c r="H411" s="242">
        <v>68.31</v>
      </c>
    </row>
    <row r="412" spans="1:14" ht="14.4">
      <c r="A412" s="383">
        <v>8708</v>
      </c>
      <c r="B412" s="243" t="s">
        <v>434</v>
      </c>
      <c r="C412" s="381" t="s">
        <v>1399</v>
      </c>
      <c r="D412" s="243"/>
      <c r="E412" s="246"/>
      <c r="F412" s="177"/>
      <c r="G412" s="243" t="s">
        <v>107</v>
      </c>
      <c r="H412" s="244">
        <v>10.74</v>
      </c>
    </row>
    <row r="413" spans="1:14" ht="14.4">
      <c r="A413" s="376">
        <v>8709</v>
      </c>
      <c r="B413" s="241" t="s">
        <v>434</v>
      </c>
      <c r="C413" s="380" t="s">
        <v>1405</v>
      </c>
      <c r="D413" s="380"/>
      <c r="E413" s="245"/>
      <c r="F413" s="241"/>
      <c r="G413" s="241" t="s">
        <v>107</v>
      </c>
      <c r="H413" s="242">
        <v>12.17</v>
      </c>
    </row>
    <row r="414" spans="1:14" ht="14.4">
      <c r="A414" s="377">
        <v>8710</v>
      </c>
      <c r="B414" s="243" t="s">
        <v>434</v>
      </c>
      <c r="C414" s="177"/>
      <c r="D414" s="243"/>
      <c r="E414" s="246"/>
      <c r="F414" s="177"/>
      <c r="G414" s="243" t="s">
        <v>107</v>
      </c>
      <c r="H414" s="244">
        <v>12.4</v>
      </c>
    </row>
    <row r="415" spans="1:14" ht="14.4">
      <c r="A415" s="376">
        <v>8711</v>
      </c>
      <c r="B415" s="241" t="s">
        <v>435</v>
      </c>
      <c r="C415" s="380" t="s">
        <v>1406</v>
      </c>
      <c r="D415" s="240"/>
      <c r="E415" s="245"/>
      <c r="F415" s="240"/>
      <c r="G415" s="241" t="s">
        <v>107</v>
      </c>
      <c r="H415" s="242">
        <v>2.87</v>
      </c>
      <c r="N415" s="178"/>
    </row>
    <row r="416" spans="1:14" ht="28.8">
      <c r="A416" s="378" t="s">
        <v>436</v>
      </c>
      <c r="B416" s="243" t="s">
        <v>437</v>
      </c>
      <c r="C416" s="177"/>
      <c r="D416" s="177"/>
      <c r="E416" s="177"/>
      <c r="F416" s="177"/>
      <c r="G416" s="243" t="s">
        <v>107</v>
      </c>
      <c r="H416" s="244">
        <v>17.11</v>
      </c>
    </row>
    <row r="417" spans="1:9" ht="28.8">
      <c r="A417" s="396" t="s">
        <v>1403</v>
      </c>
      <c r="B417" s="381" t="s">
        <v>1404</v>
      </c>
      <c r="C417" s="177" t="s">
        <v>1407</v>
      </c>
      <c r="D417" s="177"/>
      <c r="E417" s="177"/>
      <c r="F417" s="177"/>
      <c r="G417" s="243"/>
      <c r="H417" s="244">
        <v>104.82</v>
      </c>
    </row>
    <row r="418" spans="1:9" ht="28.8">
      <c r="A418" s="376">
        <v>8712</v>
      </c>
      <c r="B418" s="240" t="s">
        <v>438</v>
      </c>
      <c r="C418" s="380" t="s">
        <v>1408</v>
      </c>
      <c r="D418" s="380" t="s">
        <v>1411</v>
      </c>
      <c r="E418" s="245"/>
      <c r="F418" s="380" t="s">
        <v>716</v>
      </c>
      <c r="G418" s="241" t="s">
        <v>107</v>
      </c>
      <c r="H418" s="242">
        <v>20.62</v>
      </c>
    </row>
    <row r="419" spans="1:9" ht="28.8">
      <c r="A419" s="377">
        <v>8713</v>
      </c>
      <c r="B419" s="177" t="s">
        <v>438</v>
      </c>
      <c r="C419" s="381" t="s">
        <v>1409</v>
      </c>
      <c r="D419" s="381" t="s">
        <v>1412</v>
      </c>
      <c r="E419" s="246"/>
      <c r="F419" s="381" t="s">
        <v>716</v>
      </c>
      <c r="G419" s="243" t="s">
        <v>107</v>
      </c>
      <c r="H419" s="244">
        <v>27.42</v>
      </c>
    </row>
    <row r="420" spans="1:9" ht="14.4">
      <c r="A420" s="376">
        <v>8714</v>
      </c>
      <c r="B420" s="241" t="s">
        <v>439</v>
      </c>
      <c r="C420" s="380" t="s">
        <v>1410</v>
      </c>
      <c r="D420" s="241"/>
      <c r="E420" s="245" t="s">
        <v>1333</v>
      </c>
      <c r="F420" s="241"/>
      <c r="G420" s="241" t="s">
        <v>107</v>
      </c>
      <c r="H420" s="242">
        <v>32.81</v>
      </c>
    </row>
    <row r="421" spans="1:9" ht="28.8">
      <c r="A421" s="378" t="s">
        <v>440</v>
      </c>
      <c r="B421" s="177" t="s">
        <v>441</v>
      </c>
      <c r="C421" s="243"/>
      <c r="D421" s="243" t="s">
        <v>443</v>
      </c>
      <c r="E421" s="246"/>
      <c r="F421" s="243"/>
      <c r="G421" s="243" t="s">
        <v>107</v>
      </c>
      <c r="H421" s="244">
        <v>107.72</v>
      </c>
    </row>
    <row r="422" spans="1:9" ht="28.8">
      <c r="A422" s="376" t="s">
        <v>444</v>
      </c>
      <c r="B422" s="240" t="s">
        <v>445</v>
      </c>
      <c r="C422" s="241"/>
      <c r="D422" s="241" t="s">
        <v>442</v>
      </c>
      <c r="E422" s="245"/>
      <c r="F422" s="240"/>
      <c r="G422" s="241" t="s">
        <v>107</v>
      </c>
      <c r="H422" s="242">
        <v>109.97</v>
      </c>
    </row>
    <row r="423" spans="1:9" ht="14.4">
      <c r="A423" s="378" t="s">
        <v>446</v>
      </c>
      <c r="B423" s="243" t="s">
        <v>439</v>
      </c>
      <c r="C423" s="177"/>
      <c r="D423" s="243" t="s">
        <v>447</v>
      </c>
      <c r="E423" s="246"/>
      <c r="F423" s="177"/>
      <c r="G423" s="243" t="s">
        <v>107</v>
      </c>
      <c r="H423" s="244">
        <v>97.76</v>
      </c>
    </row>
    <row r="424" spans="1:9" ht="43.2">
      <c r="A424" s="396" t="s">
        <v>1413</v>
      </c>
      <c r="B424" s="381" t="s">
        <v>1414</v>
      </c>
      <c r="C424" s="177" t="s">
        <v>978</v>
      </c>
      <c r="D424" s="381" t="s">
        <v>1421</v>
      </c>
      <c r="E424" s="246"/>
      <c r="F424" s="177" t="s">
        <v>1429</v>
      </c>
      <c r="G424" s="243"/>
      <c r="H424" s="244">
        <v>0.32</v>
      </c>
    </row>
    <row r="425" spans="1:9" ht="14.4">
      <c r="A425" s="376">
        <v>8715</v>
      </c>
      <c r="B425" s="241" t="s">
        <v>448</v>
      </c>
      <c r="C425" s="380" t="s">
        <v>1416</v>
      </c>
      <c r="D425" s="241"/>
      <c r="E425" s="245"/>
      <c r="F425" s="241"/>
      <c r="G425" s="241" t="s">
        <v>107</v>
      </c>
      <c r="H425" s="242">
        <v>22.92</v>
      </c>
    </row>
    <row r="426" spans="1:9" ht="14.4">
      <c r="A426" s="377">
        <v>8716</v>
      </c>
      <c r="B426" s="243" t="s">
        <v>449</v>
      </c>
      <c r="C426" s="177"/>
      <c r="D426" s="177"/>
      <c r="E426" s="246"/>
      <c r="F426" s="243"/>
      <c r="G426" s="243" t="s">
        <v>107</v>
      </c>
      <c r="H426" s="244">
        <v>65.58</v>
      </c>
    </row>
    <row r="427" spans="1:9" ht="14.4">
      <c r="A427" s="376">
        <v>8717</v>
      </c>
      <c r="B427" s="241" t="s">
        <v>450</v>
      </c>
      <c r="C427" s="241"/>
      <c r="D427" s="240"/>
      <c r="E427" s="245"/>
      <c r="F427" s="240"/>
      <c r="G427" s="241" t="s">
        <v>107</v>
      </c>
      <c r="H427" s="242">
        <v>95.06</v>
      </c>
    </row>
    <row r="428" spans="1:9" ht="14.4">
      <c r="A428" s="377">
        <v>8718</v>
      </c>
      <c r="B428" s="381" t="s">
        <v>1415</v>
      </c>
      <c r="C428" s="177"/>
      <c r="D428" s="381" t="s">
        <v>1422</v>
      </c>
      <c r="E428" s="246" t="s">
        <v>1427</v>
      </c>
      <c r="F428" s="243"/>
      <c r="G428" s="243" t="s">
        <v>107</v>
      </c>
      <c r="H428" s="244">
        <v>97.76</v>
      </c>
    </row>
    <row r="429" spans="1:9" ht="14.4">
      <c r="A429" s="376">
        <v>8719</v>
      </c>
      <c r="B429" s="241" t="s">
        <v>451</v>
      </c>
      <c r="C429" s="380" t="s">
        <v>1417</v>
      </c>
      <c r="D429" s="240" t="s">
        <v>1423</v>
      </c>
      <c r="E429" s="245" t="s">
        <v>1144</v>
      </c>
      <c r="F429" s="241"/>
      <c r="G429" s="241" t="s">
        <v>107</v>
      </c>
      <c r="H429" s="242">
        <v>8.3800000000000008</v>
      </c>
      <c r="I429" s="179"/>
    </row>
    <row r="430" spans="1:9" ht="14.4">
      <c r="A430" s="377">
        <v>8720</v>
      </c>
      <c r="B430" s="243" t="s">
        <v>452</v>
      </c>
      <c r="C430" s="381" t="s">
        <v>1418</v>
      </c>
      <c r="D430" s="381" t="s">
        <v>1424</v>
      </c>
      <c r="E430" s="381" t="s">
        <v>1402</v>
      </c>
      <c r="F430" s="177"/>
      <c r="G430" s="243" t="s">
        <v>107</v>
      </c>
      <c r="H430" s="244">
        <v>55.98</v>
      </c>
    </row>
    <row r="431" spans="1:9" ht="14.4">
      <c r="A431" s="376">
        <v>8721</v>
      </c>
      <c r="B431" s="241" t="s">
        <v>452</v>
      </c>
      <c r="C431" s="380" t="s">
        <v>1419</v>
      </c>
      <c r="D431" s="380" t="s">
        <v>1425</v>
      </c>
      <c r="E431" s="380" t="s">
        <v>1428</v>
      </c>
      <c r="F431" s="240"/>
      <c r="G431" s="241" t="s">
        <v>107</v>
      </c>
      <c r="H431" s="242">
        <v>74.83</v>
      </c>
    </row>
    <row r="432" spans="1:9" ht="14.4">
      <c r="A432" s="383">
        <v>8722</v>
      </c>
      <c r="B432" s="243" t="s">
        <v>452</v>
      </c>
      <c r="C432" s="381" t="s">
        <v>1420</v>
      </c>
      <c r="D432" s="381" t="s">
        <v>1426</v>
      </c>
      <c r="E432" s="381" t="s">
        <v>931</v>
      </c>
      <c r="F432" s="177"/>
      <c r="G432" s="243" t="s">
        <v>107</v>
      </c>
      <c r="H432" s="244">
        <v>94.94</v>
      </c>
    </row>
    <row r="433" spans="1:8" ht="14.4">
      <c r="A433" s="376">
        <v>8723</v>
      </c>
      <c r="B433" s="241" t="s">
        <v>452</v>
      </c>
      <c r="C433" s="241"/>
      <c r="D433" s="241" t="s">
        <v>262</v>
      </c>
      <c r="E433" s="241" t="s">
        <v>244</v>
      </c>
      <c r="F433" s="240"/>
      <c r="G433" s="241" t="s">
        <v>107</v>
      </c>
      <c r="H433" s="242">
        <v>96.03</v>
      </c>
    </row>
    <row r="434" spans="1:8" ht="28.8">
      <c r="A434" s="377">
        <v>8724</v>
      </c>
      <c r="B434" s="177" t="s">
        <v>453</v>
      </c>
      <c r="C434" s="381" t="s">
        <v>1430</v>
      </c>
      <c r="D434" s="381" t="s">
        <v>1433</v>
      </c>
      <c r="E434" s="381" t="s">
        <v>1435</v>
      </c>
      <c r="F434" s="177"/>
      <c r="G434" s="243" t="s">
        <v>107</v>
      </c>
      <c r="H434" s="244">
        <v>174.29</v>
      </c>
    </row>
    <row r="435" spans="1:8" ht="14.4">
      <c r="A435" s="376">
        <v>8725</v>
      </c>
      <c r="B435" s="241" t="s">
        <v>452</v>
      </c>
      <c r="C435" s="380" t="s">
        <v>1431</v>
      </c>
      <c r="D435" s="241" t="s">
        <v>454</v>
      </c>
      <c r="E435" s="241" t="s">
        <v>244</v>
      </c>
      <c r="F435" s="240"/>
      <c r="G435" s="241" t="s">
        <v>107</v>
      </c>
      <c r="H435" s="242">
        <v>117.13</v>
      </c>
    </row>
    <row r="436" spans="1:8" ht="14.4">
      <c r="A436" s="376">
        <v>8730</v>
      </c>
      <c r="B436" s="241" t="s">
        <v>455</v>
      </c>
      <c r="C436" s="241"/>
      <c r="D436" s="241"/>
      <c r="E436" s="241" t="s">
        <v>456</v>
      </c>
      <c r="F436" s="240"/>
      <c r="G436" s="241" t="s">
        <v>107</v>
      </c>
      <c r="H436" s="242">
        <v>61.69</v>
      </c>
    </row>
    <row r="437" spans="1:8" ht="14.4">
      <c r="A437" s="377">
        <v>8731</v>
      </c>
      <c r="B437" s="243" t="s">
        <v>455</v>
      </c>
      <c r="C437" s="243"/>
      <c r="D437" s="243"/>
      <c r="E437" s="243" t="s">
        <v>457</v>
      </c>
      <c r="F437" s="177"/>
      <c r="G437" s="243" t="s">
        <v>107</v>
      </c>
      <c r="H437" s="244">
        <v>70.7</v>
      </c>
    </row>
    <row r="438" spans="1:8" ht="14.4">
      <c r="A438" s="376">
        <v>8733</v>
      </c>
      <c r="B438" s="241" t="s">
        <v>458</v>
      </c>
      <c r="C438" s="240"/>
      <c r="D438" s="240"/>
      <c r="E438" s="245"/>
      <c r="F438" s="241"/>
      <c r="G438" s="241" t="s">
        <v>107</v>
      </c>
      <c r="H438" s="242">
        <v>3.8</v>
      </c>
    </row>
    <row r="439" spans="1:8" ht="14.4">
      <c r="A439" s="377">
        <v>8734</v>
      </c>
      <c r="B439" s="243" t="s">
        <v>459</v>
      </c>
      <c r="C439" s="381" t="s">
        <v>1432</v>
      </c>
      <c r="D439" s="177"/>
      <c r="E439" s="246"/>
      <c r="F439" s="177"/>
      <c r="G439" s="243" t="s">
        <v>107</v>
      </c>
      <c r="H439" s="244">
        <v>5.19</v>
      </c>
    </row>
    <row r="440" spans="1:8" ht="14.4">
      <c r="A440" s="376">
        <v>8735</v>
      </c>
      <c r="B440" s="241" t="s">
        <v>460</v>
      </c>
      <c r="C440" s="240"/>
      <c r="D440" s="240"/>
      <c r="E440" s="245"/>
      <c r="F440" s="240"/>
      <c r="G440" s="241" t="s">
        <v>107</v>
      </c>
      <c r="H440" s="242">
        <v>4.82</v>
      </c>
    </row>
    <row r="441" spans="1:8" ht="14.4">
      <c r="A441" s="377">
        <v>8736</v>
      </c>
      <c r="B441" s="243" t="s">
        <v>461</v>
      </c>
      <c r="C441" s="381" t="s">
        <v>1438</v>
      </c>
      <c r="D441" s="177" t="s">
        <v>1434</v>
      </c>
      <c r="E441" s="246" t="s">
        <v>1436</v>
      </c>
      <c r="F441" s="177"/>
      <c r="G441" s="243" t="s">
        <v>107</v>
      </c>
      <c r="H441" s="244">
        <v>54.63</v>
      </c>
    </row>
    <row r="442" spans="1:8" ht="14.4">
      <c r="A442" s="376">
        <v>8744</v>
      </c>
      <c r="B442" s="241" t="s">
        <v>462</v>
      </c>
      <c r="C442" s="240"/>
      <c r="D442" s="240"/>
      <c r="E442" s="245" t="s">
        <v>930</v>
      </c>
      <c r="F442" s="240"/>
      <c r="G442" s="241" t="s">
        <v>107</v>
      </c>
      <c r="H442" s="242">
        <v>22.74</v>
      </c>
    </row>
    <row r="443" spans="1:8" ht="14.4">
      <c r="A443" s="377">
        <v>8745</v>
      </c>
      <c r="B443" s="381" t="s">
        <v>1437</v>
      </c>
      <c r="C443" s="381" t="s">
        <v>1439</v>
      </c>
      <c r="D443" s="177"/>
      <c r="E443" s="246" t="s">
        <v>608</v>
      </c>
      <c r="F443" s="177"/>
      <c r="G443" s="243" t="s">
        <v>107</v>
      </c>
      <c r="H443" s="244">
        <v>35.6</v>
      </c>
    </row>
    <row r="444" spans="1:8" ht="14.4">
      <c r="A444" s="376">
        <v>8746</v>
      </c>
      <c r="B444" s="241" t="s">
        <v>463</v>
      </c>
      <c r="C444" s="380" t="s">
        <v>1440</v>
      </c>
      <c r="D444" s="240"/>
      <c r="E444" s="241" t="s">
        <v>464</v>
      </c>
      <c r="F444" s="240"/>
      <c r="G444" s="241" t="s">
        <v>107</v>
      </c>
      <c r="H444" s="242">
        <v>35.19</v>
      </c>
    </row>
    <row r="445" spans="1:8" ht="14.4">
      <c r="A445" s="377">
        <v>8747</v>
      </c>
      <c r="B445" s="243" t="s">
        <v>463</v>
      </c>
      <c r="C445" s="381" t="s">
        <v>1441</v>
      </c>
      <c r="D445" s="177"/>
      <c r="E445" s="381" t="s">
        <v>1446</v>
      </c>
      <c r="F445" s="177"/>
      <c r="G445" s="243" t="s">
        <v>107</v>
      </c>
      <c r="H445" s="244">
        <v>40.5</v>
      </c>
    </row>
    <row r="446" spans="1:8" ht="14.4">
      <c r="A446" s="376">
        <v>8748</v>
      </c>
      <c r="B446" s="241" t="s">
        <v>465</v>
      </c>
      <c r="C446" s="380" t="s">
        <v>1442</v>
      </c>
      <c r="D446" s="240"/>
      <c r="E446" s="241" t="s">
        <v>464</v>
      </c>
      <c r="F446" s="240"/>
      <c r="G446" s="241" t="s">
        <v>107</v>
      </c>
      <c r="H446" s="242">
        <v>26.01</v>
      </c>
    </row>
    <row r="447" spans="1:8" ht="14.4">
      <c r="A447" s="377">
        <v>8749</v>
      </c>
      <c r="B447" s="243" t="s">
        <v>465</v>
      </c>
      <c r="C447" s="381" t="s">
        <v>1443</v>
      </c>
      <c r="D447" s="177"/>
      <c r="E447" s="243"/>
      <c r="F447" s="177"/>
      <c r="G447" s="243" t="s">
        <v>107</v>
      </c>
      <c r="H447" s="244">
        <v>32.64</v>
      </c>
    </row>
    <row r="448" spans="1:8" ht="14.4">
      <c r="A448" s="376">
        <v>8750</v>
      </c>
      <c r="B448" s="241" t="s">
        <v>466</v>
      </c>
      <c r="C448" s="240"/>
      <c r="D448" s="240"/>
      <c r="E448" s="241" t="s">
        <v>110</v>
      </c>
      <c r="F448" s="240"/>
      <c r="G448" s="241" t="s">
        <v>107</v>
      </c>
      <c r="H448" s="242">
        <v>7.94</v>
      </c>
    </row>
    <row r="449" spans="1:8" ht="14.4">
      <c r="A449" s="377">
        <v>8753</v>
      </c>
      <c r="B449" s="243" t="s">
        <v>467</v>
      </c>
      <c r="C449" s="177"/>
      <c r="D449" s="177"/>
      <c r="E449" s="243" t="s">
        <v>105</v>
      </c>
      <c r="F449" s="177"/>
      <c r="G449" s="243" t="s">
        <v>107</v>
      </c>
      <c r="H449" s="244">
        <v>3.56</v>
      </c>
    </row>
    <row r="450" spans="1:8" ht="14.4">
      <c r="A450" s="376">
        <v>8754</v>
      </c>
      <c r="B450" s="241" t="s">
        <v>468</v>
      </c>
      <c r="C450" s="380" t="s">
        <v>1444</v>
      </c>
      <c r="D450" s="380"/>
      <c r="E450" s="245" t="s">
        <v>1447</v>
      </c>
      <c r="F450" s="241"/>
      <c r="G450" s="241" t="s">
        <v>235</v>
      </c>
      <c r="H450" s="242">
        <v>79.22</v>
      </c>
    </row>
    <row r="451" spans="1:8" ht="14.4">
      <c r="A451" s="377">
        <v>8755</v>
      </c>
      <c r="B451" s="243" t="s">
        <v>469</v>
      </c>
      <c r="C451" s="243"/>
      <c r="D451" s="243"/>
      <c r="E451" s="246"/>
      <c r="F451" s="177"/>
      <c r="G451" s="243" t="s">
        <v>107</v>
      </c>
      <c r="H451" s="244">
        <v>4.71</v>
      </c>
    </row>
    <row r="452" spans="1:8" ht="14.4">
      <c r="A452" s="376">
        <v>8761</v>
      </c>
      <c r="B452" s="241" t="s">
        <v>317</v>
      </c>
      <c r="C452" s="380" t="s">
        <v>1445</v>
      </c>
      <c r="D452" s="240"/>
      <c r="E452" s="245" t="s">
        <v>750</v>
      </c>
      <c r="F452" s="240"/>
      <c r="G452" s="241" t="s">
        <v>107</v>
      </c>
      <c r="H452" s="242">
        <v>1.47</v>
      </c>
    </row>
    <row r="453" spans="1:8" ht="14.4">
      <c r="A453" s="377">
        <v>8770</v>
      </c>
      <c r="B453" s="243" t="s">
        <v>470</v>
      </c>
      <c r="C453" s="177" t="s">
        <v>1448</v>
      </c>
      <c r="D453" s="177"/>
      <c r="E453" s="381" t="s">
        <v>746</v>
      </c>
      <c r="F453" s="177"/>
      <c r="G453" s="243" t="s">
        <v>107</v>
      </c>
      <c r="H453" s="244">
        <v>5.43</v>
      </c>
    </row>
    <row r="454" spans="1:8" ht="14.4">
      <c r="A454" s="376">
        <v>8771</v>
      </c>
      <c r="B454" s="241" t="s">
        <v>470</v>
      </c>
      <c r="C454" s="240" t="s">
        <v>1449</v>
      </c>
      <c r="D454" s="240"/>
      <c r="E454" s="380" t="s">
        <v>731</v>
      </c>
      <c r="F454" s="240"/>
      <c r="G454" s="241" t="s">
        <v>107</v>
      </c>
      <c r="H454" s="242">
        <v>11.28</v>
      </c>
    </row>
    <row r="455" spans="1:8" ht="14.4">
      <c r="A455" s="377">
        <v>8772</v>
      </c>
      <c r="B455" s="243" t="s">
        <v>470</v>
      </c>
      <c r="C455" s="177" t="s">
        <v>1450</v>
      </c>
      <c r="D455" s="177"/>
      <c r="E455" s="381" t="s">
        <v>1458</v>
      </c>
      <c r="F455" s="177"/>
      <c r="G455" s="243" t="s">
        <v>107</v>
      </c>
      <c r="H455" s="244">
        <v>19.07</v>
      </c>
    </row>
    <row r="456" spans="1:8" ht="14.4">
      <c r="A456" s="376">
        <v>8773</v>
      </c>
      <c r="B456" s="241" t="s">
        <v>470</v>
      </c>
      <c r="C456" s="240" t="s">
        <v>1451</v>
      </c>
      <c r="D456" s="240"/>
      <c r="E456" s="380" t="s">
        <v>1459</v>
      </c>
      <c r="F456" s="240"/>
      <c r="G456" s="241" t="s">
        <v>107</v>
      </c>
      <c r="H456" s="242">
        <v>15.41</v>
      </c>
    </row>
    <row r="457" spans="1:8" ht="14.4">
      <c r="A457" s="377">
        <v>8780</v>
      </c>
      <c r="B457" s="243" t="s">
        <v>471</v>
      </c>
      <c r="C457" s="381" t="s">
        <v>1452</v>
      </c>
      <c r="D457" s="243"/>
      <c r="E457" s="381" t="s">
        <v>928</v>
      </c>
      <c r="F457" s="177"/>
      <c r="G457" s="243" t="s">
        <v>107</v>
      </c>
      <c r="H457" s="244">
        <v>37.65</v>
      </c>
    </row>
    <row r="458" spans="1:8" ht="14.4">
      <c r="A458" s="376">
        <v>8781</v>
      </c>
      <c r="B458" s="241" t="s">
        <v>471</v>
      </c>
      <c r="C458" s="380" t="s">
        <v>1453</v>
      </c>
      <c r="D458" s="241"/>
      <c r="E458" s="241" t="s">
        <v>155</v>
      </c>
      <c r="F458" s="240"/>
      <c r="G458" s="241" t="s">
        <v>107</v>
      </c>
      <c r="H458" s="242">
        <v>61.16</v>
      </c>
    </row>
    <row r="459" spans="1:8" ht="14.4">
      <c r="A459" s="376">
        <v>8789</v>
      </c>
      <c r="B459" s="241" t="s">
        <v>472</v>
      </c>
      <c r="C459" s="380" t="s">
        <v>1454</v>
      </c>
      <c r="D459" s="240"/>
      <c r="E459" s="245" t="s">
        <v>931</v>
      </c>
      <c r="F459" s="240"/>
      <c r="G459" s="241" t="s">
        <v>107</v>
      </c>
      <c r="H459" s="242">
        <v>87.02</v>
      </c>
    </row>
    <row r="460" spans="1:8" ht="14.4">
      <c r="A460" s="377">
        <v>8790</v>
      </c>
      <c r="B460" s="243" t="s">
        <v>472</v>
      </c>
      <c r="C460" s="381" t="s">
        <v>1455</v>
      </c>
      <c r="D460" s="243"/>
      <c r="E460" s="381" t="s">
        <v>1460</v>
      </c>
      <c r="F460" s="177"/>
      <c r="G460" s="243" t="s">
        <v>107</v>
      </c>
      <c r="H460" s="244">
        <v>57.92</v>
      </c>
    </row>
    <row r="461" spans="1:8" ht="14.4">
      <c r="A461" s="376">
        <v>8791</v>
      </c>
      <c r="B461" s="241" t="s">
        <v>472</v>
      </c>
      <c r="C461" s="381" t="s">
        <v>1456</v>
      </c>
      <c r="D461" s="241"/>
      <c r="E461" s="380" t="s">
        <v>1461</v>
      </c>
      <c r="F461" s="240"/>
      <c r="G461" s="241" t="s">
        <v>107</v>
      </c>
      <c r="H461" s="242">
        <v>70.72</v>
      </c>
    </row>
    <row r="462" spans="1:8" ht="14.4">
      <c r="A462" s="383">
        <v>8792</v>
      </c>
      <c r="B462" s="243" t="s">
        <v>472</v>
      </c>
      <c r="C462" s="381" t="s">
        <v>1457</v>
      </c>
      <c r="D462" s="243"/>
      <c r="E462" s="381" t="s">
        <v>1462</v>
      </c>
      <c r="F462" s="177"/>
      <c r="G462" s="243" t="s">
        <v>107</v>
      </c>
      <c r="H462" s="244">
        <v>81.91</v>
      </c>
    </row>
    <row r="463" spans="1:8" ht="14.4">
      <c r="A463" s="376">
        <v>8793</v>
      </c>
      <c r="B463" s="241" t="s">
        <v>473</v>
      </c>
      <c r="C463" s="380" t="s">
        <v>1464</v>
      </c>
      <c r="D463" s="240"/>
      <c r="E463" s="245" t="s">
        <v>820</v>
      </c>
      <c r="F463" s="240"/>
      <c r="G463" s="241" t="s">
        <v>107</v>
      </c>
      <c r="H463" s="242">
        <v>80.27</v>
      </c>
    </row>
    <row r="464" spans="1:8" ht="14.4">
      <c r="A464" s="377">
        <v>8794</v>
      </c>
      <c r="B464" s="243" t="s">
        <v>474</v>
      </c>
      <c r="C464" s="381" t="s">
        <v>1465</v>
      </c>
      <c r="D464" s="243"/>
      <c r="E464" s="246" t="s">
        <v>1379</v>
      </c>
      <c r="F464" s="243"/>
      <c r="G464" s="243" t="s">
        <v>107</v>
      </c>
      <c r="H464" s="244">
        <v>28.84</v>
      </c>
    </row>
    <row r="465" spans="1:8" ht="14.4">
      <c r="A465" s="376">
        <v>8795</v>
      </c>
      <c r="B465" s="241" t="s">
        <v>475</v>
      </c>
      <c r="C465" s="380" t="s">
        <v>1396</v>
      </c>
      <c r="D465" s="241"/>
      <c r="E465" s="245" t="s">
        <v>1462</v>
      </c>
      <c r="F465" s="240"/>
      <c r="G465" s="241" t="s">
        <v>107</v>
      </c>
      <c r="H465" s="242">
        <v>35.58</v>
      </c>
    </row>
    <row r="466" spans="1:8" ht="14.4">
      <c r="A466" s="377">
        <v>8796</v>
      </c>
      <c r="B466" s="243" t="s">
        <v>474</v>
      </c>
      <c r="C466" s="243" t="s">
        <v>476</v>
      </c>
      <c r="D466" s="177"/>
      <c r="E466" s="246"/>
      <c r="F466" s="243"/>
      <c r="G466" s="243" t="s">
        <v>107</v>
      </c>
      <c r="H466" s="244">
        <v>38.94</v>
      </c>
    </row>
    <row r="467" spans="1:8" ht="14.4">
      <c r="A467" s="376">
        <v>8797</v>
      </c>
      <c r="B467" s="241" t="s">
        <v>474</v>
      </c>
      <c r="C467" s="380" t="s">
        <v>1466</v>
      </c>
      <c r="D467" s="240"/>
      <c r="E467" s="245" t="s">
        <v>974</v>
      </c>
      <c r="F467" s="240"/>
      <c r="G467" s="241" t="s">
        <v>107</v>
      </c>
      <c r="H467" s="242">
        <v>54.63</v>
      </c>
    </row>
    <row r="468" spans="1:8" ht="14.4">
      <c r="A468" s="377">
        <v>8798</v>
      </c>
      <c r="B468" s="243" t="s">
        <v>473</v>
      </c>
      <c r="C468" s="381" t="s">
        <v>1397</v>
      </c>
      <c r="D468" s="243"/>
      <c r="E468" s="246" t="s">
        <v>608</v>
      </c>
      <c r="F468" s="243"/>
      <c r="G468" s="243" t="s">
        <v>107</v>
      </c>
      <c r="H468" s="244">
        <v>40.299999999999997</v>
      </c>
    </row>
    <row r="469" spans="1:8" ht="14.4">
      <c r="A469" s="376">
        <v>8799</v>
      </c>
      <c r="B469" s="380" t="s">
        <v>1463</v>
      </c>
      <c r="C469" s="380" t="s">
        <v>1467</v>
      </c>
      <c r="D469" s="241"/>
      <c r="E469" s="245"/>
      <c r="F469" s="241"/>
      <c r="G469" s="241" t="s">
        <v>107</v>
      </c>
      <c r="H469" s="242">
        <v>50.95</v>
      </c>
    </row>
    <row r="470" spans="1:8" ht="14.4">
      <c r="A470" s="377">
        <v>8800</v>
      </c>
      <c r="B470" s="243" t="s">
        <v>477</v>
      </c>
      <c r="C470" s="177"/>
      <c r="D470" s="177"/>
      <c r="E470" s="177"/>
      <c r="F470" s="177" t="s">
        <v>1471</v>
      </c>
      <c r="G470" s="243" t="s">
        <v>153</v>
      </c>
      <c r="H470" s="244">
        <v>0.66</v>
      </c>
    </row>
    <row r="471" spans="1:8" ht="14.4">
      <c r="A471" s="376">
        <v>8801</v>
      </c>
      <c r="B471" s="241" t="s">
        <v>477</v>
      </c>
      <c r="C471" s="380" t="s">
        <v>1468</v>
      </c>
      <c r="D471" s="241"/>
      <c r="E471" s="245" t="s">
        <v>1390</v>
      </c>
      <c r="F471" s="240"/>
      <c r="G471" s="241" t="s">
        <v>107</v>
      </c>
      <c r="H471" s="242">
        <v>16.68</v>
      </c>
    </row>
    <row r="472" spans="1:8" ht="14.4">
      <c r="A472" s="383">
        <v>8802</v>
      </c>
      <c r="B472" s="243" t="s">
        <v>477</v>
      </c>
      <c r="C472" s="381" t="s">
        <v>1469</v>
      </c>
      <c r="D472" s="243"/>
      <c r="E472" s="246" t="s">
        <v>1470</v>
      </c>
      <c r="F472" s="177"/>
      <c r="G472" s="243" t="s">
        <v>107</v>
      </c>
      <c r="H472" s="244">
        <v>19.91</v>
      </c>
    </row>
    <row r="473" spans="1:8" ht="14.4">
      <c r="A473" s="376">
        <v>8803</v>
      </c>
      <c r="B473" s="241" t="s">
        <v>477</v>
      </c>
      <c r="C473" s="380" t="s">
        <v>1472</v>
      </c>
      <c r="D473" s="241">
        <v>360</v>
      </c>
      <c r="E473" s="245" t="s">
        <v>1481</v>
      </c>
      <c r="F473" s="240"/>
      <c r="G473" s="241" t="s">
        <v>107</v>
      </c>
      <c r="H473" s="242">
        <v>33.03</v>
      </c>
    </row>
    <row r="474" spans="1:8" ht="14.4">
      <c r="A474" s="377">
        <v>8804</v>
      </c>
      <c r="B474" s="243" t="s">
        <v>477</v>
      </c>
      <c r="C474" s="381" t="s">
        <v>1473</v>
      </c>
      <c r="D474" s="243">
        <v>310</v>
      </c>
      <c r="E474" s="246" t="s">
        <v>637</v>
      </c>
      <c r="F474" s="177"/>
      <c r="G474" s="243" t="s">
        <v>107</v>
      </c>
      <c r="H474" s="244">
        <v>29.56</v>
      </c>
    </row>
    <row r="475" spans="1:8" ht="14.4">
      <c r="A475" s="376">
        <v>8805</v>
      </c>
      <c r="B475" s="241" t="s">
        <v>477</v>
      </c>
      <c r="C475" s="380" t="s">
        <v>1474</v>
      </c>
      <c r="D475" s="241">
        <v>360</v>
      </c>
      <c r="E475" s="245" t="s">
        <v>1481</v>
      </c>
      <c r="F475" s="240"/>
      <c r="G475" s="241" t="s">
        <v>107</v>
      </c>
      <c r="H475" s="242">
        <v>34.090000000000003</v>
      </c>
    </row>
    <row r="476" spans="1:8" ht="14.4">
      <c r="A476" s="377">
        <v>8806</v>
      </c>
      <c r="B476" s="243" t="s">
        <v>477</v>
      </c>
      <c r="C476" s="381" t="s">
        <v>1475</v>
      </c>
      <c r="D476" s="243">
        <v>160</v>
      </c>
      <c r="E476" s="246" t="s">
        <v>1390</v>
      </c>
      <c r="F476" s="177"/>
      <c r="G476" s="243" t="s">
        <v>107</v>
      </c>
      <c r="H476" s="244">
        <v>17</v>
      </c>
    </row>
    <row r="477" spans="1:8" ht="14.4">
      <c r="A477" s="376">
        <v>8807</v>
      </c>
      <c r="B477" s="241" t="s">
        <v>477</v>
      </c>
      <c r="C477" s="380" t="s">
        <v>1476</v>
      </c>
      <c r="D477" s="241">
        <v>285</v>
      </c>
      <c r="E477" s="245" t="s">
        <v>1381</v>
      </c>
      <c r="F477" s="241"/>
      <c r="G477" s="241" t="s">
        <v>107</v>
      </c>
      <c r="H477" s="242">
        <v>27.78</v>
      </c>
    </row>
    <row r="478" spans="1:8" ht="14.4">
      <c r="A478" s="377">
        <v>8808</v>
      </c>
      <c r="B478" s="243" t="s">
        <v>477</v>
      </c>
      <c r="C478" s="381" t="s">
        <v>1477</v>
      </c>
      <c r="D478" s="243">
        <v>340</v>
      </c>
      <c r="E478" s="246" t="s">
        <v>800</v>
      </c>
      <c r="F478" s="243"/>
      <c r="G478" s="243" t="s">
        <v>107</v>
      </c>
      <c r="H478" s="244">
        <v>31.81</v>
      </c>
    </row>
    <row r="479" spans="1:8" ht="14.4">
      <c r="A479" s="376">
        <v>8809</v>
      </c>
      <c r="B479" s="241" t="s">
        <v>477</v>
      </c>
      <c r="C479" s="380" t="s">
        <v>1478</v>
      </c>
      <c r="D479" s="241">
        <v>360</v>
      </c>
      <c r="E479" s="245" t="s">
        <v>1481</v>
      </c>
      <c r="F479" s="241"/>
      <c r="G479" s="241" t="s">
        <v>107</v>
      </c>
      <c r="H479" s="242">
        <v>35.450000000000003</v>
      </c>
    </row>
    <row r="480" spans="1:8" ht="14.4">
      <c r="A480" s="377">
        <v>8810</v>
      </c>
      <c r="B480" s="243" t="s">
        <v>477</v>
      </c>
      <c r="C480" s="381" t="s">
        <v>1479</v>
      </c>
      <c r="D480" s="243">
        <v>362</v>
      </c>
      <c r="E480" s="246" t="s">
        <v>1482</v>
      </c>
      <c r="F480" s="243"/>
      <c r="G480" s="243" t="s">
        <v>107</v>
      </c>
      <c r="H480" s="244">
        <v>35.869999999999997</v>
      </c>
    </row>
    <row r="481" spans="1:8" ht="14.4">
      <c r="A481" s="376">
        <v>8811</v>
      </c>
      <c r="B481" s="241" t="s">
        <v>477</v>
      </c>
      <c r="C481" s="380" t="s">
        <v>1480</v>
      </c>
      <c r="D481" s="241">
        <v>362</v>
      </c>
      <c r="E481" s="245" t="s">
        <v>1482</v>
      </c>
      <c r="F481" s="241"/>
      <c r="G481" s="241" t="s">
        <v>107</v>
      </c>
      <c r="H481" s="242">
        <v>36.619999999999997</v>
      </c>
    </row>
    <row r="482" spans="1:8" ht="14.4">
      <c r="A482" s="383">
        <v>8820</v>
      </c>
      <c r="B482" s="243" t="s">
        <v>478</v>
      </c>
      <c r="C482" s="177"/>
      <c r="D482" s="177"/>
      <c r="E482" s="246"/>
      <c r="F482" s="177"/>
      <c r="G482" s="243" t="s">
        <v>107</v>
      </c>
      <c r="H482" s="244">
        <v>2.17</v>
      </c>
    </row>
    <row r="483" spans="1:8" ht="14.4">
      <c r="A483" s="376">
        <v>8821</v>
      </c>
      <c r="B483" s="241" t="s">
        <v>479</v>
      </c>
      <c r="C483" s="240"/>
      <c r="D483" s="240"/>
      <c r="E483" s="245"/>
      <c r="F483" s="240"/>
      <c r="G483" s="241" t="s">
        <v>107</v>
      </c>
      <c r="H483" s="242">
        <v>1.93</v>
      </c>
    </row>
    <row r="484" spans="1:8" ht="14.4">
      <c r="A484" s="377">
        <v>8822</v>
      </c>
      <c r="B484" s="243" t="s">
        <v>480</v>
      </c>
      <c r="C484" s="381" t="s">
        <v>1483</v>
      </c>
      <c r="D484" s="177"/>
      <c r="E484" s="246"/>
      <c r="F484" s="177"/>
      <c r="G484" s="243" t="s">
        <v>107</v>
      </c>
      <c r="H484" s="244">
        <v>68.930000000000007</v>
      </c>
    </row>
    <row r="485" spans="1:8" ht="14.4">
      <c r="A485" s="376">
        <v>8823</v>
      </c>
      <c r="B485" s="241" t="s">
        <v>481</v>
      </c>
      <c r="C485" s="380" t="s">
        <v>1484</v>
      </c>
      <c r="D485" s="240"/>
      <c r="E485" s="245" t="s">
        <v>1489</v>
      </c>
      <c r="F485" s="240"/>
      <c r="G485" s="241" t="s">
        <v>107</v>
      </c>
      <c r="H485" s="242">
        <v>243.59</v>
      </c>
    </row>
    <row r="486" spans="1:8" ht="14.4">
      <c r="A486" s="377">
        <v>8824</v>
      </c>
      <c r="B486" s="243" t="s">
        <v>219</v>
      </c>
      <c r="C486" s="381" t="s">
        <v>1485</v>
      </c>
      <c r="D486" s="177">
        <v>160</v>
      </c>
      <c r="E486" s="381" t="s">
        <v>1390</v>
      </c>
      <c r="F486" s="177"/>
      <c r="G486" s="243" t="s">
        <v>107</v>
      </c>
      <c r="H486" s="244">
        <v>122.04</v>
      </c>
    </row>
    <row r="487" spans="1:8" ht="14.4">
      <c r="A487" s="376">
        <v>8825</v>
      </c>
      <c r="B487" s="241" t="s">
        <v>219</v>
      </c>
      <c r="C487" s="380" t="s">
        <v>1486</v>
      </c>
      <c r="D487" s="240">
        <v>182</v>
      </c>
      <c r="E487" s="380" t="s">
        <v>1490</v>
      </c>
      <c r="F487" s="240"/>
      <c r="G487" s="241" t="s">
        <v>107</v>
      </c>
      <c r="H487" s="242">
        <v>143.94999999999999</v>
      </c>
    </row>
    <row r="488" spans="1:8" ht="14.4">
      <c r="A488" s="377">
        <v>8840</v>
      </c>
      <c r="B488" s="243" t="s">
        <v>482</v>
      </c>
      <c r="C488" s="243"/>
      <c r="D488" s="243"/>
      <c r="E488" s="243" t="s">
        <v>483</v>
      </c>
      <c r="F488" s="177"/>
      <c r="G488" s="243" t="s">
        <v>107</v>
      </c>
      <c r="H488" s="244">
        <v>49.8</v>
      </c>
    </row>
    <row r="489" spans="1:8" ht="14.4">
      <c r="A489" s="376">
        <v>8841</v>
      </c>
      <c r="B489" s="241" t="s">
        <v>484</v>
      </c>
      <c r="C489" s="380" t="s">
        <v>1487</v>
      </c>
      <c r="D489" s="240"/>
      <c r="E489" s="245" t="s">
        <v>690</v>
      </c>
      <c r="F489" s="240"/>
      <c r="G489" s="241" t="s">
        <v>107</v>
      </c>
      <c r="H489" s="242">
        <v>38.94</v>
      </c>
    </row>
    <row r="490" spans="1:8" ht="28.8">
      <c r="A490" s="377">
        <v>8842</v>
      </c>
      <c r="B490" s="177" t="s">
        <v>485</v>
      </c>
      <c r="C490" s="177"/>
      <c r="D490" s="177"/>
      <c r="E490" s="246"/>
      <c r="F490" s="177"/>
      <c r="G490" s="243" t="s">
        <v>107</v>
      </c>
      <c r="H490" s="244">
        <v>18.25</v>
      </c>
    </row>
    <row r="491" spans="1:8" ht="14.4">
      <c r="A491" s="376">
        <v>8843</v>
      </c>
      <c r="B491" s="241" t="s">
        <v>486</v>
      </c>
      <c r="C491" s="240"/>
      <c r="D491" s="240"/>
      <c r="E491" s="245"/>
      <c r="F491" s="240"/>
      <c r="G491" s="241" t="s">
        <v>107</v>
      </c>
      <c r="H491" s="242">
        <v>17.190000000000001</v>
      </c>
    </row>
    <row r="492" spans="1:8" ht="14.4">
      <c r="A492" s="383">
        <v>8844</v>
      </c>
      <c r="B492" s="243" t="s">
        <v>487</v>
      </c>
      <c r="C492" s="177" t="s">
        <v>1488</v>
      </c>
      <c r="D492" s="243"/>
      <c r="E492" s="246" t="s">
        <v>931</v>
      </c>
      <c r="F492" s="177"/>
      <c r="G492" s="243" t="s">
        <v>107</v>
      </c>
      <c r="H492" s="244">
        <v>106.68</v>
      </c>
    </row>
    <row r="493" spans="1:8" ht="28.8">
      <c r="A493" s="376">
        <v>8845</v>
      </c>
      <c r="B493" s="240" t="s">
        <v>488</v>
      </c>
      <c r="C493" s="380" t="s">
        <v>1492</v>
      </c>
      <c r="D493" s="241"/>
      <c r="E493" s="245" t="s">
        <v>800</v>
      </c>
      <c r="F493" s="240"/>
      <c r="G493" s="241" t="s">
        <v>107</v>
      </c>
      <c r="H493" s="242">
        <v>39.090000000000003</v>
      </c>
    </row>
    <row r="494" spans="1:8" ht="28.8">
      <c r="A494" s="377">
        <v>8846</v>
      </c>
      <c r="B494" s="243" t="s">
        <v>489</v>
      </c>
      <c r="C494" s="381" t="s">
        <v>1493</v>
      </c>
      <c r="D494" s="243"/>
      <c r="E494" s="246" t="s">
        <v>1498</v>
      </c>
      <c r="F494" s="177"/>
      <c r="G494" s="243" t="s">
        <v>107</v>
      </c>
      <c r="H494" s="244">
        <v>25.19</v>
      </c>
    </row>
    <row r="495" spans="1:8" ht="28.8">
      <c r="A495" s="376">
        <v>8847</v>
      </c>
      <c r="B495" s="241" t="s">
        <v>490</v>
      </c>
      <c r="C495" s="380" t="s">
        <v>1494</v>
      </c>
      <c r="D495" s="241"/>
      <c r="E495" s="245"/>
      <c r="F495" s="241"/>
      <c r="G495" s="241" t="s">
        <v>107</v>
      </c>
      <c r="H495" s="242">
        <v>39.270000000000003</v>
      </c>
    </row>
    <row r="496" spans="1:8" ht="28.8">
      <c r="A496" s="377">
        <v>8848</v>
      </c>
      <c r="B496" s="243" t="s">
        <v>490</v>
      </c>
      <c r="C496" s="177"/>
      <c r="D496" s="177"/>
      <c r="E496" s="246"/>
      <c r="F496" s="177"/>
      <c r="G496" s="243" t="s">
        <v>107</v>
      </c>
      <c r="H496" s="244">
        <v>62.81</v>
      </c>
    </row>
    <row r="497" spans="1:8" ht="28.8">
      <c r="A497" s="376">
        <v>8849</v>
      </c>
      <c r="B497" s="241" t="s">
        <v>487</v>
      </c>
      <c r="C497" s="240"/>
      <c r="D497" s="240"/>
      <c r="E497" s="245" t="s">
        <v>929</v>
      </c>
      <c r="F497" s="241" t="s">
        <v>491</v>
      </c>
      <c r="G497" s="241" t="s">
        <v>107</v>
      </c>
      <c r="H497" s="242">
        <v>68.61</v>
      </c>
    </row>
    <row r="498" spans="1:8" ht="14.4">
      <c r="A498" s="377">
        <v>8850</v>
      </c>
      <c r="B498" s="381" t="s">
        <v>1491</v>
      </c>
      <c r="C498" s="381" t="s">
        <v>1495</v>
      </c>
      <c r="D498" s="177"/>
      <c r="E498" s="246" t="s">
        <v>1499</v>
      </c>
      <c r="F498" s="177"/>
      <c r="G498" s="243" t="s">
        <v>107</v>
      </c>
      <c r="H498" s="244">
        <v>58.38</v>
      </c>
    </row>
    <row r="499" spans="1:8" ht="28.8">
      <c r="A499" s="376">
        <v>8851</v>
      </c>
      <c r="B499" s="241" t="s">
        <v>492</v>
      </c>
      <c r="C499" s="380" t="s">
        <v>1496</v>
      </c>
      <c r="D499" s="240"/>
      <c r="E499" s="245" t="s">
        <v>733</v>
      </c>
      <c r="F499" s="241" t="s">
        <v>493</v>
      </c>
      <c r="G499" s="241" t="s">
        <v>107</v>
      </c>
      <c r="H499" s="242">
        <v>53.01</v>
      </c>
    </row>
    <row r="500" spans="1:8" ht="14.4">
      <c r="A500" s="377">
        <v>8852</v>
      </c>
      <c r="B500" s="243" t="s">
        <v>487</v>
      </c>
      <c r="C500" s="177"/>
      <c r="D500" s="177"/>
      <c r="E500" s="246" t="s">
        <v>1500</v>
      </c>
      <c r="F500" s="177"/>
      <c r="G500" s="243" t="s">
        <v>107</v>
      </c>
      <c r="H500" s="244">
        <v>84.3</v>
      </c>
    </row>
    <row r="501" spans="1:8" ht="14.4">
      <c r="A501" s="376">
        <v>8853</v>
      </c>
      <c r="B501" s="241" t="s">
        <v>487</v>
      </c>
      <c r="C501" s="240"/>
      <c r="D501" s="240"/>
      <c r="E501" s="245" t="s">
        <v>1500</v>
      </c>
      <c r="F501" s="240"/>
      <c r="G501" s="241" t="s">
        <v>107</v>
      </c>
      <c r="H501" s="242">
        <v>56.86</v>
      </c>
    </row>
    <row r="502" spans="1:8" ht="28.8">
      <c r="A502" s="383">
        <v>8854</v>
      </c>
      <c r="B502" s="177" t="s">
        <v>494</v>
      </c>
      <c r="C502" s="381" t="s">
        <v>1497</v>
      </c>
      <c r="D502" s="177"/>
      <c r="E502" s="381" t="s">
        <v>664</v>
      </c>
      <c r="F502" s="177"/>
      <c r="G502" s="243" t="s">
        <v>107</v>
      </c>
      <c r="H502" s="244">
        <v>122.47</v>
      </c>
    </row>
    <row r="503" spans="1:8" ht="14.4">
      <c r="A503" s="376">
        <v>8870</v>
      </c>
      <c r="B503" s="241" t="s">
        <v>495</v>
      </c>
      <c r="C503" s="380" t="s">
        <v>1501</v>
      </c>
      <c r="D503" s="380" t="s">
        <v>1508</v>
      </c>
      <c r="E503" s="249" t="s">
        <v>1510</v>
      </c>
      <c r="F503" s="240"/>
      <c r="G503" s="241" t="s">
        <v>107</v>
      </c>
      <c r="H503" s="242">
        <v>9.65</v>
      </c>
    </row>
    <row r="504" spans="1:8" ht="14.4">
      <c r="A504" s="377">
        <v>8871</v>
      </c>
      <c r="B504" s="243" t="s">
        <v>495</v>
      </c>
      <c r="C504" s="381" t="s">
        <v>1502</v>
      </c>
      <c r="D504" s="177" t="s">
        <v>1509</v>
      </c>
      <c r="E504" s="391" t="s">
        <v>1511</v>
      </c>
      <c r="F504" s="177"/>
      <c r="G504" s="243" t="s">
        <v>107</v>
      </c>
      <c r="H504" s="244">
        <v>5.7</v>
      </c>
    </row>
    <row r="505" spans="1:8" ht="14.4">
      <c r="A505" s="376">
        <v>8872</v>
      </c>
      <c r="B505" s="241" t="s">
        <v>496</v>
      </c>
      <c r="C505" s="240"/>
      <c r="D505" s="240"/>
      <c r="E505" s="380" t="s">
        <v>1512</v>
      </c>
      <c r="F505" s="240"/>
      <c r="G505" s="241" t="s">
        <v>107</v>
      </c>
      <c r="H505" s="242">
        <v>61.23</v>
      </c>
    </row>
    <row r="506" spans="1:8" ht="14.4">
      <c r="A506" s="377">
        <v>8900</v>
      </c>
      <c r="B506" s="243" t="s">
        <v>497</v>
      </c>
      <c r="C506" s="177"/>
      <c r="D506" s="177"/>
      <c r="E506" s="246" t="s">
        <v>1280</v>
      </c>
      <c r="F506" s="177"/>
      <c r="G506" s="243" t="s">
        <v>107</v>
      </c>
      <c r="H506" s="244">
        <v>578.64</v>
      </c>
    </row>
    <row r="507" spans="1:8" ht="14.4">
      <c r="A507" s="376">
        <v>8901</v>
      </c>
      <c r="B507" s="241" t="s">
        <v>497</v>
      </c>
      <c r="C507" s="240"/>
      <c r="D507" s="240"/>
      <c r="E507" s="245" t="s">
        <v>1280</v>
      </c>
      <c r="F507" s="240"/>
      <c r="G507" s="241" t="s">
        <v>107</v>
      </c>
      <c r="H507" s="242">
        <v>605.89</v>
      </c>
    </row>
    <row r="508" spans="1:8" ht="14.4">
      <c r="A508" s="377">
        <v>8902</v>
      </c>
      <c r="B508" s="243" t="s">
        <v>497</v>
      </c>
      <c r="C508" s="381" t="s">
        <v>1503</v>
      </c>
      <c r="D508" s="177"/>
      <c r="E508" s="246" t="s">
        <v>1513</v>
      </c>
      <c r="F508" s="243"/>
      <c r="G508" s="243" t="s">
        <v>107</v>
      </c>
      <c r="H508" s="244">
        <v>712.45</v>
      </c>
    </row>
    <row r="509" spans="1:8" ht="14.4">
      <c r="A509" s="376">
        <v>8903</v>
      </c>
      <c r="B509" s="241" t="s">
        <v>497</v>
      </c>
      <c r="C509" s="380" t="s">
        <v>1504</v>
      </c>
      <c r="D509" s="240"/>
      <c r="E509" s="245" t="s">
        <v>1513</v>
      </c>
      <c r="F509" s="241"/>
      <c r="G509" s="241" t="s">
        <v>107</v>
      </c>
      <c r="H509" s="242">
        <v>725.42</v>
      </c>
    </row>
    <row r="510" spans="1:8" ht="14.4">
      <c r="A510" s="377">
        <v>8904</v>
      </c>
      <c r="B510" s="243" t="s">
        <v>497</v>
      </c>
      <c r="C510" s="381" t="s">
        <v>1505</v>
      </c>
      <c r="D510" s="177"/>
      <c r="E510" s="246" t="s">
        <v>664</v>
      </c>
      <c r="F510" s="243"/>
      <c r="G510" s="243" t="s">
        <v>107</v>
      </c>
      <c r="H510" s="244">
        <v>945.76</v>
      </c>
    </row>
    <row r="511" spans="1:8" ht="14.4">
      <c r="A511" s="376">
        <v>8905</v>
      </c>
      <c r="B511" s="241" t="s">
        <v>497</v>
      </c>
      <c r="C511" s="380" t="s">
        <v>1506</v>
      </c>
      <c r="D511" s="240"/>
      <c r="E511" s="245" t="s">
        <v>974</v>
      </c>
      <c r="F511" s="240"/>
      <c r="G511" s="241" t="s">
        <v>107</v>
      </c>
      <c r="H511" s="242">
        <v>774.84</v>
      </c>
    </row>
    <row r="512" spans="1:8" ht="14.4">
      <c r="A512" s="383">
        <v>8906</v>
      </c>
      <c r="B512" s="243" t="s">
        <v>498</v>
      </c>
      <c r="C512" s="381" t="s">
        <v>1507</v>
      </c>
      <c r="D512" s="177"/>
      <c r="E512" s="246" t="s">
        <v>637</v>
      </c>
      <c r="F512" s="177"/>
      <c r="G512" s="243" t="s">
        <v>107</v>
      </c>
      <c r="H512" s="244">
        <v>590.53</v>
      </c>
    </row>
    <row r="513" spans="1:8" ht="14.4">
      <c r="A513" s="376">
        <v>8907</v>
      </c>
      <c r="B513" s="241" t="s">
        <v>498</v>
      </c>
      <c r="C513" s="380" t="s">
        <v>1514</v>
      </c>
      <c r="D513" s="240"/>
      <c r="E513" s="245" t="s">
        <v>930</v>
      </c>
      <c r="F513" s="240"/>
      <c r="G513" s="241" t="s">
        <v>107</v>
      </c>
      <c r="H513" s="242">
        <v>628.44000000000005</v>
      </c>
    </row>
    <row r="514" spans="1:8" ht="14.4">
      <c r="A514" s="377">
        <v>8908</v>
      </c>
      <c r="B514" s="243" t="s">
        <v>497</v>
      </c>
      <c r="C514" s="381" t="s">
        <v>1515</v>
      </c>
      <c r="D514" s="243"/>
      <c r="E514" s="246" t="s">
        <v>1522</v>
      </c>
      <c r="F514" s="243"/>
      <c r="G514" s="243" t="s">
        <v>107</v>
      </c>
      <c r="H514" s="248">
        <v>3685.48</v>
      </c>
    </row>
    <row r="515" spans="1:8" ht="14.4">
      <c r="A515" s="376">
        <v>8909</v>
      </c>
      <c r="B515" s="241" t="s">
        <v>497</v>
      </c>
      <c r="C515" s="380" t="s">
        <v>1516</v>
      </c>
      <c r="D515" s="241"/>
      <c r="E515" s="245" t="s">
        <v>1522</v>
      </c>
      <c r="F515" s="241"/>
      <c r="G515" s="241" t="s">
        <v>107</v>
      </c>
      <c r="H515" s="247">
        <v>6887.91</v>
      </c>
    </row>
    <row r="516" spans="1:8" ht="14.4">
      <c r="A516" s="377">
        <v>8910</v>
      </c>
      <c r="B516" s="243" t="s">
        <v>497</v>
      </c>
      <c r="C516" s="381" t="s">
        <v>1516</v>
      </c>
      <c r="D516" s="243"/>
      <c r="E516" s="246" t="s">
        <v>1523</v>
      </c>
      <c r="F516" s="243"/>
      <c r="G516" s="243" t="s">
        <v>107</v>
      </c>
      <c r="H516" s="248">
        <v>13452.95</v>
      </c>
    </row>
    <row r="517" spans="1:8" ht="14.4">
      <c r="A517" s="376">
        <v>8911</v>
      </c>
      <c r="B517" s="241" t="s">
        <v>499</v>
      </c>
      <c r="C517" s="380" t="s">
        <v>1517</v>
      </c>
      <c r="D517" s="241"/>
      <c r="E517" s="245" t="s">
        <v>974</v>
      </c>
      <c r="F517" s="241" t="s">
        <v>500</v>
      </c>
      <c r="G517" s="241" t="s">
        <v>107</v>
      </c>
      <c r="H517" s="242">
        <v>768.68</v>
      </c>
    </row>
    <row r="518" spans="1:8" ht="14.4">
      <c r="A518" s="377">
        <v>8912</v>
      </c>
      <c r="B518" s="243" t="s">
        <v>499</v>
      </c>
      <c r="C518" s="381" t="s">
        <v>1518</v>
      </c>
      <c r="D518" s="243"/>
      <c r="E518" s="246"/>
      <c r="F518" s="243" t="s">
        <v>500</v>
      </c>
      <c r="G518" s="243" t="s">
        <v>107</v>
      </c>
      <c r="H518" s="244">
        <v>753.24</v>
      </c>
    </row>
    <row r="519" spans="1:8" ht="14.4">
      <c r="A519" s="376">
        <v>8913</v>
      </c>
      <c r="B519" s="241" t="s">
        <v>497</v>
      </c>
      <c r="C519" s="241" t="s">
        <v>501</v>
      </c>
      <c r="D519" s="240"/>
      <c r="E519" s="245" t="s">
        <v>1280</v>
      </c>
      <c r="F519" s="240"/>
      <c r="G519" s="241" t="s">
        <v>107</v>
      </c>
      <c r="H519" s="242">
        <v>706.55</v>
      </c>
    </row>
    <row r="520" spans="1:8" ht="14.4">
      <c r="A520" s="377">
        <v>8914</v>
      </c>
      <c r="B520" s="243" t="s">
        <v>498</v>
      </c>
      <c r="C520" s="381" t="s">
        <v>1519</v>
      </c>
      <c r="D520" s="177"/>
      <c r="E520" s="246" t="s">
        <v>1524</v>
      </c>
      <c r="F520" s="177"/>
      <c r="G520" s="243" t="s">
        <v>107</v>
      </c>
      <c r="H520" s="248">
        <v>1633.2</v>
      </c>
    </row>
    <row r="521" spans="1:8" ht="14.4">
      <c r="A521" s="376">
        <v>8915</v>
      </c>
      <c r="B521" s="241" t="s">
        <v>498</v>
      </c>
      <c r="C521" s="380" t="s">
        <v>1520</v>
      </c>
      <c r="D521" s="240"/>
      <c r="E521" s="245" t="s">
        <v>837</v>
      </c>
      <c r="F521" s="240"/>
      <c r="G521" s="241" t="s">
        <v>107</v>
      </c>
      <c r="H521" s="242">
        <v>914.57</v>
      </c>
    </row>
    <row r="522" spans="1:8" ht="14.4">
      <c r="A522" s="383">
        <v>8916</v>
      </c>
      <c r="B522" s="243" t="s">
        <v>498</v>
      </c>
      <c r="C522" s="381" t="s">
        <v>1521</v>
      </c>
      <c r="D522" s="177"/>
      <c r="E522" s="246" t="s">
        <v>1525</v>
      </c>
      <c r="F522" s="177"/>
      <c r="G522" s="243" t="s">
        <v>107</v>
      </c>
      <c r="H522" s="248">
        <v>1373.27</v>
      </c>
    </row>
    <row r="523" spans="1:8" ht="14.4">
      <c r="A523" s="376">
        <v>8917</v>
      </c>
      <c r="B523" s="241" t="s">
        <v>502</v>
      </c>
      <c r="C523" s="241" t="s">
        <v>503</v>
      </c>
      <c r="D523" s="240"/>
      <c r="E523" s="245" t="s">
        <v>1529</v>
      </c>
      <c r="F523" s="240"/>
      <c r="G523" s="241" t="s">
        <v>107</v>
      </c>
      <c r="H523" s="242">
        <v>578.23</v>
      </c>
    </row>
    <row r="524" spans="1:8" ht="28.8">
      <c r="A524" s="377">
        <v>8918</v>
      </c>
      <c r="B524" s="243" t="s">
        <v>504</v>
      </c>
      <c r="C524" s="381" t="s">
        <v>1526</v>
      </c>
      <c r="D524" s="177"/>
      <c r="E524" s="246" t="s">
        <v>1530</v>
      </c>
      <c r="F524" s="243" t="s">
        <v>505</v>
      </c>
      <c r="G524" s="243" t="s">
        <v>107</v>
      </c>
      <c r="H524" s="248">
        <v>1705.85</v>
      </c>
    </row>
    <row r="525" spans="1:8" ht="14.4">
      <c r="A525" s="376">
        <v>8919</v>
      </c>
      <c r="B525" s="241" t="s">
        <v>497</v>
      </c>
      <c r="C525" s="241" t="s">
        <v>506</v>
      </c>
      <c r="D525" s="240"/>
      <c r="E525" s="245" t="s">
        <v>1531</v>
      </c>
      <c r="F525" s="240"/>
      <c r="G525" s="241" t="s">
        <v>107</v>
      </c>
      <c r="H525" s="242">
        <v>1124.18</v>
      </c>
    </row>
    <row r="526" spans="1:8" ht="14.4">
      <c r="A526" s="377">
        <v>8920</v>
      </c>
      <c r="B526" s="243" t="s">
        <v>497</v>
      </c>
      <c r="C526" s="381" t="s">
        <v>1527</v>
      </c>
      <c r="D526" s="177"/>
      <c r="E526" s="177"/>
      <c r="F526" s="177"/>
      <c r="G526" s="243" t="s">
        <v>107</v>
      </c>
      <c r="H526" s="248">
        <v>1346.58</v>
      </c>
    </row>
    <row r="527" spans="1:8" ht="43.2">
      <c r="A527" s="376">
        <v>8943</v>
      </c>
      <c r="B527" s="241" t="s">
        <v>507</v>
      </c>
      <c r="C527" s="241"/>
      <c r="D527" s="240"/>
      <c r="E527" s="245" t="s">
        <v>821</v>
      </c>
      <c r="F527" s="380" t="s">
        <v>1532</v>
      </c>
      <c r="G527" s="241" t="s">
        <v>107</v>
      </c>
      <c r="H527" s="242">
        <v>24.98</v>
      </c>
    </row>
    <row r="528" spans="1:8" ht="28.8">
      <c r="A528" s="377">
        <v>8944</v>
      </c>
      <c r="B528" s="243" t="s">
        <v>508</v>
      </c>
      <c r="C528" s="243"/>
      <c r="D528" s="177"/>
      <c r="E528" s="177"/>
      <c r="F528" s="177" t="s">
        <v>509</v>
      </c>
      <c r="G528" s="243" t="s">
        <v>107</v>
      </c>
      <c r="H528" s="244">
        <v>18.39</v>
      </c>
    </row>
    <row r="529" spans="1:8" ht="14.4">
      <c r="A529" s="376">
        <v>8945</v>
      </c>
      <c r="B529" s="241" t="s">
        <v>510</v>
      </c>
      <c r="C529" s="380" t="s">
        <v>1528</v>
      </c>
      <c r="D529" s="241" t="s">
        <v>511</v>
      </c>
      <c r="E529" s="240"/>
      <c r="F529" s="241" t="s">
        <v>512</v>
      </c>
      <c r="G529" s="241" t="s">
        <v>107</v>
      </c>
      <c r="H529" s="242">
        <v>25.95</v>
      </c>
    </row>
  </sheetData>
  <mergeCells count="3">
    <mergeCell ref="A1:H1"/>
    <mergeCell ref="I3:O17"/>
    <mergeCell ref="I18:O1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F144"/>
  <sheetViews>
    <sheetView topLeftCell="D1" workbookViewId="0">
      <pane ySplit="4" topLeftCell="A5" activePane="bottomLeft" state="frozen"/>
      <selection pane="bottomLeft" activeCell="J142" sqref="J3:J142"/>
    </sheetView>
  </sheetViews>
  <sheetFormatPr defaultRowHeight="14.4"/>
  <cols>
    <col min="1" max="1" width="28.6640625" bestFit="1" customWidth="1"/>
    <col min="2" max="2" width="32.44140625" customWidth="1"/>
    <col min="3" max="3" width="13.33203125" style="5" customWidth="1"/>
    <col min="4" max="4" width="16.77734375" customWidth="1"/>
    <col min="5" max="5" width="8.44140625" style="5" customWidth="1"/>
    <col min="6" max="6" width="11.6640625" style="5" customWidth="1"/>
    <col min="7" max="7" width="15.77734375" customWidth="1"/>
    <col min="8" max="9" width="12.77734375" customWidth="1"/>
    <col min="10" max="10" width="15.77734375" customWidth="1"/>
    <col min="11" max="11" width="0.5546875" style="316" hidden="1" customWidth="1"/>
    <col min="12" max="12" width="0.44140625" style="316" hidden="1" customWidth="1"/>
    <col min="13" max="13" width="13.21875" customWidth="1"/>
    <col min="14" max="15" width="10.6640625" customWidth="1"/>
    <col min="16" max="16" width="40.77734375" customWidth="1"/>
  </cols>
  <sheetData>
    <row r="1" spans="1:16" ht="29.4" customHeight="1" thickBot="1">
      <c r="A1" s="460" t="s">
        <v>1547</v>
      </c>
      <c r="B1" s="461"/>
      <c r="C1" s="461"/>
      <c r="D1" s="461"/>
      <c r="E1" s="461"/>
      <c r="F1" s="461"/>
      <c r="G1" s="462"/>
      <c r="H1" s="462"/>
      <c r="I1" s="462"/>
      <c r="J1" s="462"/>
      <c r="K1" s="462"/>
      <c r="L1" s="462"/>
      <c r="M1" s="462"/>
      <c r="N1" s="462"/>
      <c r="O1" s="462"/>
      <c r="P1" s="462"/>
    </row>
    <row r="2" spans="1:16" s="5" customFormat="1" ht="25.8" customHeight="1" thickBot="1">
      <c r="A2" s="419" t="str">
        <f>Summary!B2</f>
        <v xml:space="preserve">Applicant: </v>
      </c>
      <c r="B2" s="420"/>
      <c r="C2" s="416" t="str">
        <f>Summary!B3</f>
        <v xml:space="preserve">Project #:  </v>
      </c>
      <c r="D2" s="418"/>
      <c r="E2" s="417" t="str">
        <f>Summary!B5</f>
        <v>Disaster #:</v>
      </c>
      <c r="F2" s="418"/>
      <c r="G2" s="456" t="s">
        <v>1543</v>
      </c>
      <c r="H2" s="324"/>
      <c r="I2" s="324"/>
      <c r="J2" s="324"/>
      <c r="K2" s="415"/>
      <c r="L2" s="415"/>
      <c r="M2" s="324"/>
      <c r="N2" s="324"/>
      <c r="O2" s="324"/>
      <c r="P2" s="324"/>
    </row>
    <row r="3" spans="1:16" ht="17.7" customHeight="1">
      <c r="A3" s="405"/>
      <c r="B3" s="406"/>
      <c r="C3" s="407"/>
      <c r="D3" s="406"/>
      <c r="E3" s="408" t="s">
        <v>574</v>
      </c>
      <c r="F3" s="409"/>
      <c r="G3" s="353"/>
      <c r="H3" s="353"/>
      <c r="I3" s="353"/>
      <c r="J3" s="531"/>
      <c r="K3" s="354"/>
      <c r="L3" s="354"/>
      <c r="M3" s="355"/>
      <c r="N3" s="356" t="s">
        <v>65</v>
      </c>
      <c r="O3" s="357"/>
      <c r="P3" s="358"/>
    </row>
    <row r="4" spans="1:16" s="167" customFormat="1" ht="37.5" customHeight="1" thickBot="1">
      <c r="A4" s="486" t="s">
        <v>66</v>
      </c>
      <c r="B4" s="487" t="s">
        <v>67</v>
      </c>
      <c r="C4" s="487" t="s">
        <v>79</v>
      </c>
      <c r="D4" s="488" t="s">
        <v>70</v>
      </c>
      <c r="E4" s="487" t="s">
        <v>570</v>
      </c>
      <c r="F4" s="487" t="s">
        <v>69</v>
      </c>
      <c r="G4" s="488" t="s">
        <v>1537</v>
      </c>
      <c r="H4" s="488" t="s">
        <v>571</v>
      </c>
      <c r="I4" s="488" t="s">
        <v>572</v>
      </c>
      <c r="J4" s="532" t="s">
        <v>1550</v>
      </c>
      <c r="K4" s="489"/>
      <c r="L4" s="490"/>
      <c r="M4" s="487" t="s">
        <v>573</v>
      </c>
      <c r="N4" s="487" t="s">
        <v>72</v>
      </c>
      <c r="O4" s="487" t="s">
        <v>569</v>
      </c>
      <c r="P4" s="491" t="s">
        <v>575</v>
      </c>
    </row>
    <row r="5" spans="1:16" ht="15" thickTop="1">
      <c r="A5" s="479"/>
      <c r="B5" s="480"/>
      <c r="C5" s="481"/>
      <c r="D5" s="480"/>
      <c r="E5" s="481"/>
      <c r="F5" s="482"/>
      <c r="G5" s="482">
        <f>E5*F5</f>
        <v>0</v>
      </c>
      <c r="H5" s="482"/>
      <c r="I5" s="482"/>
      <c r="J5" s="533" cm="1">
        <f t="array" ref="J5:L5">G5:I5</f>
        <v>0</v>
      </c>
      <c r="K5" s="351">
        <v>0</v>
      </c>
      <c r="L5" s="352">
        <v>0</v>
      </c>
      <c r="M5" s="483"/>
      <c r="N5" s="483"/>
      <c r="O5" s="484"/>
      <c r="P5" s="485"/>
    </row>
    <row r="6" spans="1:16">
      <c r="A6" s="336"/>
      <c r="B6" s="333"/>
      <c r="C6" s="339"/>
      <c r="D6" s="333"/>
      <c r="E6" s="339"/>
      <c r="F6" s="342"/>
      <c r="G6" s="342">
        <f t="shared" ref="G6:G69" si="0">E6*F6</f>
        <v>0</v>
      </c>
      <c r="H6" s="342"/>
      <c r="I6" s="342"/>
      <c r="J6" s="534" cm="1">
        <f t="array" ref="J6:L6">G6:I6</f>
        <v>0</v>
      </c>
      <c r="K6" s="351">
        <v>0</v>
      </c>
      <c r="L6" s="352">
        <v>0</v>
      </c>
      <c r="M6" s="348"/>
      <c r="N6" s="348"/>
      <c r="O6" s="359"/>
      <c r="P6" s="360"/>
    </row>
    <row r="7" spans="1:16">
      <c r="A7" s="336"/>
      <c r="B7" s="333"/>
      <c r="C7" s="339"/>
      <c r="D7" s="333"/>
      <c r="E7" s="339"/>
      <c r="F7" s="342"/>
      <c r="G7" s="342">
        <f t="shared" si="0"/>
        <v>0</v>
      </c>
      <c r="H7" s="342"/>
      <c r="I7" s="342"/>
      <c r="J7" s="534" cm="1">
        <f t="array" ref="J7:L7">G7:I7</f>
        <v>0</v>
      </c>
      <c r="K7" s="351">
        <v>0</v>
      </c>
      <c r="L7" s="352">
        <v>0</v>
      </c>
      <c r="M7" s="348"/>
      <c r="N7" s="348"/>
      <c r="O7" s="359"/>
      <c r="P7" s="360"/>
    </row>
    <row r="8" spans="1:16">
      <c r="A8" s="336"/>
      <c r="B8" s="333"/>
      <c r="C8" s="339"/>
      <c r="D8" s="333"/>
      <c r="E8" s="339"/>
      <c r="F8" s="342"/>
      <c r="G8" s="342">
        <f t="shared" si="0"/>
        <v>0</v>
      </c>
      <c r="H8" s="342"/>
      <c r="I8" s="342"/>
      <c r="J8" s="534" cm="1">
        <f t="array" ref="J8:L8">G8:I8</f>
        <v>0</v>
      </c>
      <c r="K8" s="351">
        <v>0</v>
      </c>
      <c r="L8" s="352">
        <v>0</v>
      </c>
      <c r="M8" s="348"/>
      <c r="N8" s="348"/>
      <c r="O8" s="359"/>
      <c r="P8" s="360"/>
    </row>
    <row r="9" spans="1:16">
      <c r="A9" s="336"/>
      <c r="B9" s="333"/>
      <c r="C9" s="339"/>
      <c r="D9" s="333"/>
      <c r="E9" s="339"/>
      <c r="F9" s="342"/>
      <c r="G9" s="342">
        <f t="shared" si="0"/>
        <v>0</v>
      </c>
      <c r="H9" s="342"/>
      <c r="I9" s="342"/>
      <c r="J9" s="534" cm="1">
        <f t="array" ref="J9:L9">G9:I9</f>
        <v>0</v>
      </c>
      <c r="K9" s="351">
        <v>0</v>
      </c>
      <c r="L9" s="352">
        <v>0</v>
      </c>
      <c r="M9" s="348"/>
      <c r="N9" s="348"/>
      <c r="O9" s="359"/>
      <c r="P9" s="360"/>
    </row>
    <row r="10" spans="1:16">
      <c r="A10" s="336"/>
      <c r="B10" s="333"/>
      <c r="C10" s="339"/>
      <c r="D10" s="333"/>
      <c r="E10" s="339"/>
      <c r="F10" s="342"/>
      <c r="G10" s="342">
        <f t="shared" si="0"/>
        <v>0</v>
      </c>
      <c r="H10" s="342"/>
      <c r="I10" s="342"/>
      <c r="J10" s="534" cm="1">
        <f t="array" ref="J10:L10">G10:I10</f>
        <v>0</v>
      </c>
      <c r="K10" s="351">
        <v>0</v>
      </c>
      <c r="L10" s="352">
        <v>0</v>
      </c>
      <c r="M10" s="348"/>
      <c r="N10" s="348"/>
      <c r="O10" s="359"/>
      <c r="P10" s="360"/>
    </row>
    <row r="11" spans="1:16">
      <c r="A11" s="336"/>
      <c r="B11" s="333"/>
      <c r="C11" s="339"/>
      <c r="D11" s="333"/>
      <c r="E11" s="339"/>
      <c r="F11" s="342"/>
      <c r="G11" s="342">
        <f t="shared" si="0"/>
        <v>0</v>
      </c>
      <c r="H11" s="342"/>
      <c r="I11" s="342"/>
      <c r="J11" s="534" cm="1">
        <f t="array" ref="J11:L11">G11:I11</f>
        <v>0</v>
      </c>
      <c r="K11" s="351">
        <v>0</v>
      </c>
      <c r="L11" s="352">
        <v>0</v>
      </c>
      <c r="M11" s="348"/>
      <c r="N11" s="348"/>
      <c r="O11" s="359"/>
      <c r="P11" s="360"/>
    </row>
    <row r="12" spans="1:16">
      <c r="A12" s="336"/>
      <c r="B12" s="333"/>
      <c r="C12" s="339"/>
      <c r="D12" s="333"/>
      <c r="E12" s="339"/>
      <c r="F12" s="342"/>
      <c r="G12" s="342">
        <f t="shared" si="0"/>
        <v>0</v>
      </c>
      <c r="H12" s="342"/>
      <c r="I12" s="342"/>
      <c r="J12" s="534" cm="1">
        <f t="array" ref="J12:L12">G12:I12</f>
        <v>0</v>
      </c>
      <c r="K12" s="351">
        <v>0</v>
      </c>
      <c r="L12" s="352">
        <v>0</v>
      </c>
      <c r="M12" s="348"/>
      <c r="N12" s="348"/>
      <c r="O12" s="359"/>
      <c r="P12" s="360"/>
    </row>
    <row r="13" spans="1:16">
      <c r="A13" s="336"/>
      <c r="B13" s="333"/>
      <c r="C13" s="339"/>
      <c r="D13" s="333"/>
      <c r="E13" s="339"/>
      <c r="F13" s="342"/>
      <c r="G13" s="342">
        <f t="shared" si="0"/>
        <v>0</v>
      </c>
      <c r="H13" s="342"/>
      <c r="I13" s="342"/>
      <c r="J13" s="534" cm="1">
        <f t="array" ref="J13:L13">G13:I13</f>
        <v>0</v>
      </c>
      <c r="K13" s="351">
        <v>0</v>
      </c>
      <c r="L13" s="352">
        <v>0</v>
      </c>
      <c r="M13" s="348"/>
      <c r="N13" s="348"/>
      <c r="O13" s="359"/>
      <c r="P13" s="360"/>
    </row>
    <row r="14" spans="1:16">
      <c r="A14" s="336"/>
      <c r="B14" s="333"/>
      <c r="C14" s="339"/>
      <c r="D14" s="333"/>
      <c r="E14" s="339"/>
      <c r="F14" s="342"/>
      <c r="G14" s="342">
        <f t="shared" si="0"/>
        <v>0</v>
      </c>
      <c r="H14" s="342"/>
      <c r="I14" s="342"/>
      <c r="J14" s="534" cm="1">
        <f t="array" ref="J14:L14">G14:I14</f>
        <v>0</v>
      </c>
      <c r="K14" s="351">
        <v>0</v>
      </c>
      <c r="L14" s="352">
        <v>0</v>
      </c>
      <c r="M14" s="348"/>
      <c r="N14" s="348"/>
      <c r="O14" s="359"/>
      <c r="P14" s="360"/>
    </row>
    <row r="15" spans="1:16">
      <c r="A15" s="336"/>
      <c r="B15" s="333"/>
      <c r="C15" s="339"/>
      <c r="D15" s="333"/>
      <c r="E15" s="339"/>
      <c r="F15" s="342"/>
      <c r="G15" s="342">
        <f t="shared" si="0"/>
        <v>0</v>
      </c>
      <c r="H15" s="342"/>
      <c r="I15" s="342"/>
      <c r="J15" s="534" cm="1">
        <f t="array" ref="J15:L15">G15:I15</f>
        <v>0</v>
      </c>
      <c r="K15" s="351">
        <v>0</v>
      </c>
      <c r="L15" s="352">
        <v>0</v>
      </c>
      <c r="M15" s="348"/>
      <c r="N15" s="348"/>
      <c r="O15" s="359"/>
      <c r="P15" s="360"/>
    </row>
    <row r="16" spans="1:16">
      <c r="A16" s="336"/>
      <c r="B16" s="333"/>
      <c r="C16" s="339"/>
      <c r="D16" s="333"/>
      <c r="E16" s="339"/>
      <c r="F16" s="342"/>
      <c r="G16" s="342">
        <f t="shared" si="0"/>
        <v>0</v>
      </c>
      <c r="H16" s="342"/>
      <c r="I16" s="342"/>
      <c r="J16" s="534" cm="1">
        <f t="array" ref="J16:L16">G16:I16</f>
        <v>0</v>
      </c>
      <c r="K16" s="351">
        <v>0</v>
      </c>
      <c r="L16" s="352">
        <v>0</v>
      </c>
      <c r="M16" s="348"/>
      <c r="N16" s="348"/>
      <c r="O16" s="359"/>
      <c r="P16" s="360"/>
    </row>
    <row r="17" spans="1:16">
      <c r="A17" s="336"/>
      <c r="B17" s="333"/>
      <c r="C17" s="339"/>
      <c r="D17" s="333"/>
      <c r="E17" s="339"/>
      <c r="F17" s="342"/>
      <c r="G17" s="342">
        <f t="shared" si="0"/>
        <v>0</v>
      </c>
      <c r="H17" s="342"/>
      <c r="I17" s="342"/>
      <c r="J17" s="534" cm="1">
        <f t="array" ref="J17:L17">G17:I17</f>
        <v>0</v>
      </c>
      <c r="K17" s="351">
        <v>0</v>
      </c>
      <c r="L17" s="352">
        <v>0</v>
      </c>
      <c r="M17" s="348"/>
      <c r="N17" s="348"/>
      <c r="O17" s="359"/>
      <c r="P17" s="360"/>
    </row>
    <row r="18" spans="1:16">
      <c r="A18" s="336"/>
      <c r="B18" s="333"/>
      <c r="C18" s="339"/>
      <c r="D18" s="333"/>
      <c r="E18" s="339"/>
      <c r="F18" s="342"/>
      <c r="G18" s="342">
        <f t="shared" si="0"/>
        <v>0</v>
      </c>
      <c r="H18" s="342"/>
      <c r="I18" s="342"/>
      <c r="J18" s="534" cm="1">
        <f t="array" ref="J18:L18">G18:I18</f>
        <v>0</v>
      </c>
      <c r="K18" s="351">
        <v>0</v>
      </c>
      <c r="L18" s="352">
        <v>0</v>
      </c>
      <c r="M18" s="348"/>
      <c r="N18" s="348"/>
      <c r="O18" s="359"/>
      <c r="P18" s="360"/>
    </row>
    <row r="19" spans="1:16">
      <c r="A19" s="336"/>
      <c r="B19" s="333"/>
      <c r="C19" s="339"/>
      <c r="D19" s="333"/>
      <c r="E19" s="339"/>
      <c r="F19" s="342"/>
      <c r="G19" s="342">
        <f t="shared" si="0"/>
        <v>0</v>
      </c>
      <c r="H19" s="342"/>
      <c r="I19" s="342"/>
      <c r="J19" s="534" cm="1">
        <f t="array" ref="J19:L19">G19:I19</f>
        <v>0</v>
      </c>
      <c r="K19" s="351">
        <v>0</v>
      </c>
      <c r="L19" s="352">
        <v>0</v>
      </c>
      <c r="M19" s="348"/>
      <c r="N19" s="348"/>
      <c r="O19" s="359"/>
      <c r="P19" s="360"/>
    </row>
    <row r="20" spans="1:16">
      <c r="A20" s="336"/>
      <c r="B20" s="333"/>
      <c r="C20" s="339"/>
      <c r="D20" s="333"/>
      <c r="E20" s="339"/>
      <c r="F20" s="342"/>
      <c r="G20" s="342">
        <f t="shared" si="0"/>
        <v>0</v>
      </c>
      <c r="H20" s="342"/>
      <c r="I20" s="342"/>
      <c r="J20" s="534" cm="1">
        <f t="array" ref="J20:L20">G20:I20</f>
        <v>0</v>
      </c>
      <c r="K20" s="351">
        <v>0</v>
      </c>
      <c r="L20" s="352">
        <v>0</v>
      </c>
      <c r="M20" s="348"/>
      <c r="N20" s="348"/>
      <c r="O20" s="359"/>
      <c r="P20" s="360"/>
    </row>
    <row r="21" spans="1:16">
      <c r="A21" s="336"/>
      <c r="B21" s="333"/>
      <c r="C21" s="339"/>
      <c r="D21" s="333"/>
      <c r="E21" s="339"/>
      <c r="F21" s="342"/>
      <c r="G21" s="342">
        <f t="shared" si="0"/>
        <v>0</v>
      </c>
      <c r="H21" s="342"/>
      <c r="I21" s="342"/>
      <c r="J21" s="534" cm="1">
        <f t="array" ref="J21:L21">G21:I21</f>
        <v>0</v>
      </c>
      <c r="K21" s="351">
        <v>0</v>
      </c>
      <c r="L21" s="352">
        <v>0</v>
      </c>
      <c r="M21" s="348"/>
      <c r="N21" s="348"/>
      <c r="O21" s="359"/>
      <c r="P21" s="360"/>
    </row>
    <row r="22" spans="1:16">
      <c r="A22" s="336"/>
      <c r="B22" s="333"/>
      <c r="C22" s="339"/>
      <c r="D22" s="333"/>
      <c r="E22" s="339"/>
      <c r="F22" s="342"/>
      <c r="G22" s="342">
        <f t="shared" si="0"/>
        <v>0</v>
      </c>
      <c r="H22" s="342"/>
      <c r="I22" s="342"/>
      <c r="J22" s="534" cm="1">
        <f t="array" ref="J22:L22">G22:I22</f>
        <v>0</v>
      </c>
      <c r="K22" s="351">
        <v>0</v>
      </c>
      <c r="L22" s="352">
        <v>0</v>
      </c>
      <c r="M22" s="348"/>
      <c r="N22" s="348"/>
      <c r="O22" s="359"/>
      <c r="P22" s="360"/>
    </row>
    <row r="23" spans="1:16">
      <c r="A23" s="336"/>
      <c r="B23" s="333"/>
      <c r="C23" s="339"/>
      <c r="D23" s="333"/>
      <c r="E23" s="339"/>
      <c r="F23" s="342"/>
      <c r="G23" s="342">
        <f t="shared" si="0"/>
        <v>0</v>
      </c>
      <c r="H23" s="342"/>
      <c r="I23" s="342"/>
      <c r="J23" s="534" cm="1">
        <f t="array" ref="J23:L23">G23:I23</f>
        <v>0</v>
      </c>
      <c r="K23" s="351">
        <v>0</v>
      </c>
      <c r="L23" s="352">
        <v>0</v>
      </c>
      <c r="M23" s="348"/>
      <c r="N23" s="348"/>
      <c r="O23" s="359"/>
      <c r="P23" s="360"/>
    </row>
    <row r="24" spans="1:16">
      <c r="A24" s="336"/>
      <c r="B24" s="333"/>
      <c r="C24" s="339"/>
      <c r="D24" s="333"/>
      <c r="E24" s="339"/>
      <c r="F24" s="342"/>
      <c r="G24" s="342">
        <f t="shared" si="0"/>
        <v>0</v>
      </c>
      <c r="H24" s="342"/>
      <c r="I24" s="342"/>
      <c r="J24" s="534" cm="1">
        <f t="array" ref="J24:L24">G24:I24</f>
        <v>0</v>
      </c>
      <c r="K24" s="351">
        <v>0</v>
      </c>
      <c r="L24" s="352">
        <v>0</v>
      </c>
      <c r="M24" s="348"/>
      <c r="N24" s="348"/>
      <c r="O24" s="359"/>
      <c r="P24" s="360"/>
    </row>
    <row r="25" spans="1:16">
      <c r="A25" s="336"/>
      <c r="B25" s="333"/>
      <c r="C25" s="339"/>
      <c r="D25" s="333"/>
      <c r="E25" s="339"/>
      <c r="F25" s="342"/>
      <c r="G25" s="342">
        <f t="shared" si="0"/>
        <v>0</v>
      </c>
      <c r="H25" s="342"/>
      <c r="I25" s="342"/>
      <c r="J25" s="534" cm="1">
        <f t="array" ref="J25:L25">G25:I25</f>
        <v>0</v>
      </c>
      <c r="K25" s="351">
        <v>0</v>
      </c>
      <c r="L25" s="352">
        <v>0</v>
      </c>
      <c r="M25" s="348"/>
      <c r="N25" s="348"/>
      <c r="O25" s="359"/>
      <c r="P25" s="360"/>
    </row>
    <row r="26" spans="1:16">
      <c r="A26" s="336"/>
      <c r="B26" s="333"/>
      <c r="C26" s="339"/>
      <c r="D26" s="333"/>
      <c r="E26" s="339"/>
      <c r="F26" s="342"/>
      <c r="G26" s="342">
        <f t="shared" si="0"/>
        <v>0</v>
      </c>
      <c r="H26" s="342"/>
      <c r="I26" s="342"/>
      <c r="J26" s="534" cm="1">
        <f t="array" ref="J26:L26">G26:I26</f>
        <v>0</v>
      </c>
      <c r="K26" s="351">
        <v>0</v>
      </c>
      <c r="L26" s="352">
        <v>0</v>
      </c>
      <c r="M26" s="348"/>
      <c r="N26" s="348"/>
      <c r="O26" s="359"/>
      <c r="P26" s="360"/>
    </row>
    <row r="27" spans="1:16">
      <c r="A27" s="336"/>
      <c r="B27" s="333"/>
      <c r="C27" s="339"/>
      <c r="D27" s="333"/>
      <c r="E27" s="339"/>
      <c r="F27" s="342"/>
      <c r="G27" s="342">
        <f t="shared" si="0"/>
        <v>0</v>
      </c>
      <c r="H27" s="342"/>
      <c r="I27" s="342"/>
      <c r="J27" s="534" cm="1">
        <f t="array" ref="J27:L27">G27:I27</f>
        <v>0</v>
      </c>
      <c r="K27" s="351">
        <v>0</v>
      </c>
      <c r="L27" s="352">
        <v>0</v>
      </c>
      <c r="M27" s="348"/>
      <c r="N27" s="348"/>
      <c r="O27" s="359"/>
      <c r="P27" s="360"/>
    </row>
    <row r="28" spans="1:16">
      <c r="A28" s="336"/>
      <c r="B28" s="333"/>
      <c r="C28" s="339"/>
      <c r="D28" s="333"/>
      <c r="E28" s="339"/>
      <c r="F28" s="342"/>
      <c r="G28" s="342">
        <f t="shared" si="0"/>
        <v>0</v>
      </c>
      <c r="H28" s="342"/>
      <c r="I28" s="342"/>
      <c r="J28" s="534" cm="1">
        <f t="array" ref="J28:L28">G28:I28</f>
        <v>0</v>
      </c>
      <c r="K28" s="351">
        <v>0</v>
      </c>
      <c r="L28" s="352">
        <v>0</v>
      </c>
      <c r="M28" s="348"/>
      <c r="N28" s="348"/>
      <c r="O28" s="359"/>
      <c r="P28" s="360"/>
    </row>
    <row r="29" spans="1:16">
      <c r="A29" s="336"/>
      <c r="B29" s="333"/>
      <c r="C29" s="339"/>
      <c r="D29" s="333"/>
      <c r="E29" s="339"/>
      <c r="F29" s="342"/>
      <c r="G29" s="342">
        <f t="shared" si="0"/>
        <v>0</v>
      </c>
      <c r="H29" s="342"/>
      <c r="I29" s="342"/>
      <c r="J29" s="534" cm="1">
        <f t="array" ref="J29:L29">G29:I29</f>
        <v>0</v>
      </c>
      <c r="K29" s="351">
        <v>0</v>
      </c>
      <c r="L29" s="352">
        <v>0</v>
      </c>
      <c r="M29" s="348"/>
      <c r="N29" s="348"/>
      <c r="O29" s="359"/>
      <c r="P29" s="360"/>
    </row>
    <row r="30" spans="1:16">
      <c r="A30" s="336"/>
      <c r="B30" s="333"/>
      <c r="C30" s="339"/>
      <c r="D30" s="333"/>
      <c r="E30" s="339"/>
      <c r="F30" s="342"/>
      <c r="G30" s="342">
        <f t="shared" si="0"/>
        <v>0</v>
      </c>
      <c r="H30" s="342"/>
      <c r="I30" s="342"/>
      <c r="J30" s="534" cm="1">
        <f t="array" ref="J30:L30">G30:I30</f>
        <v>0</v>
      </c>
      <c r="K30" s="351">
        <v>0</v>
      </c>
      <c r="L30" s="352">
        <v>0</v>
      </c>
      <c r="M30" s="348"/>
      <c r="N30" s="348"/>
      <c r="O30" s="359"/>
      <c r="P30" s="360"/>
    </row>
    <row r="31" spans="1:16">
      <c r="A31" s="336"/>
      <c r="B31" s="333"/>
      <c r="C31" s="339"/>
      <c r="D31" s="333"/>
      <c r="E31" s="339"/>
      <c r="F31" s="342"/>
      <c r="G31" s="342">
        <f t="shared" si="0"/>
        <v>0</v>
      </c>
      <c r="H31" s="342"/>
      <c r="I31" s="342"/>
      <c r="J31" s="534" cm="1">
        <f t="array" ref="J31:L31">G31:I31</f>
        <v>0</v>
      </c>
      <c r="K31" s="351">
        <v>0</v>
      </c>
      <c r="L31" s="352">
        <v>0</v>
      </c>
      <c r="M31" s="348"/>
      <c r="N31" s="348"/>
      <c r="O31" s="359"/>
      <c r="P31" s="360"/>
    </row>
    <row r="32" spans="1:16">
      <c r="A32" s="336"/>
      <c r="B32" s="333"/>
      <c r="C32" s="339"/>
      <c r="D32" s="333"/>
      <c r="E32" s="339"/>
      <c r="F32" s="342"/>
      <c r="G32" s="342">
        <f t="shared" si="0"/>
        <v>0</v>
      </c>
      <c r="H32" s="342"/>
      <c r="I32" s="342"/>
      <c r="J32" s="534" cm="1">
        <f t="array" ref="J32:L32">G32:I32</f>
        <v>0</v>
      </c>
      <c r="K32" s="351">
        <v>0</v>
      </c>
      <c r="L32" s="352">
        <v>0</v>
      </c>
      <c r="M32" s="348"/>
      <c r="N32" s="348"/>
      <c r="O32" s="359"/>
      <c r="P32" s="360"/>
    </row>
    <row r="33" spans="1:16">
      <c r="A33" s="336"/>
      <c r="B33" s="333"/>
      <c r="C33" s="339"/>
      <c r="D33" s="333"/>
      <c r="E33" s="339"/>
      <c r="F33" s="342"/>
      <c r="G33" s="342">
        <f t="shared" si="0"/>
        <v>0</v>
      </c>
      <c r="H33" s="342"/>
      <c r="I33" s="342"/>
      <c r="J33" s="534" cm="1">
        <f t="array" ref="J33:L33">G33:I33</f>
        <v>0</v>
      </c>
      <c r="K33" s="351">
        <v>0</v>
      </c>
      <c r="L33" s="352">
        <v>0</v>
      </c>
      <c r="M33" s="348"/>
      <c r="N33" s="348"/>
      <c r="O33" s="359"/>
      <c r="P33" s="360"/>
    </row>
    <row r="34" spans="1:16">
      <c r="A34" s="336"/>
      <c r="B34" s="333"/>
      <c r="C34" s="339"/>
      <c r="D34" s="333"/>
      <c r="E34" s="339"/>
      <c r="F34" s="342"/>
      <c r="G34" s="342">
        <f t="shared" si="0"/>
        <v>0</v>
      </c>
      <c r="H34" s="342"/>
      <c r="I34" s="342"/>
      <c r="J34" s="534" cm="1">
        <f t="array" ref="J34:L34">G34:I34</f>
        <v>0</v>
      </c>
      <c r="K34" s="351">
        <v>0</v>
      </c>
      <c r="L34" s="352">
        <v>0</v>
      </c>
      <c r="M34" s="348"/>
      <c r="N34" s="348"/>
      <c r="O34" s="359"/>
      <c r="P34" s="360"/>
    </row>
    <row r="35" spans="1:16">
      <c r="A35" s="336"/>
      <c r="B35" s="333"/>
      <c r="C35" s="339"/>
      <c r="D35" s="333"/>
      <c r="E35" s="339"/>
      <c r="F35" s="342"/>
      <c r="G35" s="342">
        <f t="shared" si="0"/>
        <v>0</v>
      </c>
      <c r="H35" s="342"/>
      <c r="I35" s="342"/>
      <c r="J35" s="534" cm="1">
        <f t="array" ref="J35:L35">G35:I35</f>
        <v>0</v>
      </c>
      <c r="K35" s="351">
        <v>0</v>
      </c>
      <c r="L35" s="352">
        <v>0</v>
      </c>
      <c r="M35" s="348"/>
      <c r="N35" s="348"/>
      <c r="O35" s="359"/>
      <c r="P35" s="360"/>
    </row>
    <row r="36" spans="1:16">
      <c r="A36" s="336"/>
      <c r="B36" s="333"/>
      <c r="C36" s="339"/>
      <c r="D36" s="333"/>
      <c r="E36" s="339"/>
      <c r="F36" s="342"/>
      <c r="G36" s="342">
        <f t="shared" si="0"/>
        <v>0</v>
      </c>
      <c r="H36" s="342"/>
      <c r="I36" s="342"/>
      <c r="J36" s="534" cm="1">
        <f t="array" ref="J36:L36">G36:I36</f>
        <v>0</v>
      </c>
      <c r="K36" s="351">
        <v>0</v>
      </c>
      <c r="L36" s="352">
        <v>0</v>
      </c>
      <c r="M36" s="348"/>
      <c r="N36" s="348"/>
      <c r="O36" s="359"/>
      <c r="P36" s="360"/>
    </row>
    <row r="37" spans="1:16">
      <c r="A37" s="336"/>
      <c r="B37" s="333"/>
      <c r="C37" s="339"/>
      <c r="D37" s="333"/>
      <c r="E37" s="339"/>
      <c r="F37" s="342"/>
      <c r="G37" s="342">
        <f t="shared" si="0"/>
        <v>0</v>
      </c>
      <c r="H37" s="342"/>
      <c r="I37" s="342"/>
      <c r="J37" s="534" cm="1">
        <f t="array" ref="J37:L37">G37:I37</f>
        <v>0</v>
      </c>
      <c r="K37" s="351">
        <v>0</v>
      </c>
      <c r="L37" s="352">
        <v>0</v>
      </c>
      <c r="M37" s="348"/>
      <c r="N37" s="348"/>
      <c r="O37" s="359"/>
      <c r="P37" s="360"/>
    </row>
    <row r="38" spans="1:16">
      <c r="A38" s="336"/>
      <c r="B38" s="333"/>
      <c r="C38" s="339"/>
      <c r="D38" s="333"/>
      <c r="E38" s="339"/>
      <c r="F38" s="342"/>
      <c r="G38" s="342">
        <f t="shared" si="0"/>
        <v>0</v>
      </c>
      <c r="H38" s="342"/>
      <c r="I38" s="342"/>
      <c r="J38" s="534" cm="1">
        <f t="array" ref="J38:L38">G38:I38</f>
        <v>0</v>
      </c>
      <c r="K38" s="351">
        <v>0</v>
      </c>
      <c r="L38" s="352">
        <v>0</v>
      </c>
      <c r="M38" s="348"/>
      <c r="N38" s="348"/>
      <c r="O38" s="359"/>
      <c r="P38" s="360"/>
    </row>
    <row r="39" spans="1:16">
      <c r="A39" s="336"/>
      <c r="B39" s="333"/>
      <c r="C39" s="339"/>
      <c r="D39" s="333"/>
      <c r="E39" s="339"/>
      <c r="F39" s="342"/>
      <c r="G39" s="342">
        <f t="shared" si="0"/>
        <v>0</v>
      </c>
      <c r="H39" s="342"/>
      <c r="I39" s="342"/>
      <c r="J39" s="534" cm="1">
        <f t="array" ref="J39:L39">G39:I39</f>
        <v>0</v>
      </c>
      <c r="K39" s="351">
        <v>0</v>
      </c>
      <c r="L39" s="352">
        <v>0</v>
      </c>
      <c r="M39" s="348"/>
      <c r="N39" s="348"/>
      <c r="O39" s="359"/>
      <c r="P39" s="360"/>
    </row>
    <row r="40" spans="1:16">
      <c r="A40" s="336"/>
      <c r="B40" s="333"/>
      <c r="C40" s="339"/>
      <c r="D40" s="333"/>
      <c r="E40" s="339"/>
      <c r="F40" s="342"/>
      <c r="G40" s="342">
        <f t="shared" si="0"/>
        <v>0</v>
      </c>
      <c r="H40" s="342"/>
      <c r="I40" s="342"/>
      <c r="J40" s="534" cm="1">
        <f t="array" ref="J40:L40">G40:I40</f>
        <v>0</v>
      </c>
      <c r="K40" s="351">
        <v>0</v>
      </c>
      <c r="L40" s="352">
        <v>0</v>
      </c>
      <c r="M40" s="348"/>
      <c r="N40" s="348"/>
      <c r="O40" s="359"/>
      <c r="P40" s="360"/>
    </row>
    <row r="41" spans="1:16">
      <c r="A41" s="336"/>
      <c r="B41" s="333"/>
      <c r="C41" s="339"/>
      <c r="D41" s="333"/>
      <c r="E41" s="339"/>
      <c r="F41" s="342"/>
      <c r="G41" s="342">
        <f t="shared" si="0"/>
        <v>0</v>
      </c>
      <c r="H41" s="342"/>
      <c r="I41" s="342"/>
      <c r="J41" s="534" cm="1">
        <f t="array" ref="J41:L41">G41:I41</f>
        <v>0</v>
      </c>
      <c r="K41" s="351">
        <v>0</v>
      </c>
      <c r="L41" s="352">
        <v>0</v>
      </c>
      <c r="M41" s="348"/>
      <c r="N41" s="348"/>
      <c r="O41" s="359"/>
      <c r="P41" s="360"/>
    </row>
    <row r="42" spans="1:16">
      <c r="A42" s="336"/>
      <c r="B42" s="333"/>
      <c r="C42" s="339"/>
      <c r="D42" s="333"/>
      <c r="E42" s="339"/>
      <c r="F42" s="342"/>
      <c r="G42" s="342">
        <f t="shared" si="0"/>
        <v>0</v>
      </c>
      <c r="H42" s="342"/>
      <c r="I42" s="342"/>
      <c r="J42" s="534" cm="1">
        <f t="array" ref="J42:L42">G42:I42</f>
        <v>0</v>
      </c>
      <c r="K42" s="351">
        <v>0</v>
      </c>
      <c r="L42" s="352">
        <v>0</v>
      </c>
      <c r="M42" s="348"/>
      <c r="N42" s="348"/>
      <c r="O42" s="359"/>
      <c r="P42" s="360"/>
    </row>
    <row r="43" spans="1:16">
      <c r="A43" s="336"/>
      <c r="B43" s="333"/>
      <c r="C43" s="339"/>
      <c r="D43" s="333"/>
      <c r="E43" s="339"/>
      <c r="F43" s="342"/>
      <c r="G43" s="342">
        <f t="shared" si="0"/>
        <v>0</v>
      </c>
      <c r="H43" s="342"/>
      <c r="I43" s="342"/>
      <c r="J43" s="534" cm="1">
        <f t="array" ref="J43:L43">G43:I43</f>
        <v>0</v>
      </c>
      <c r="K43" s="351">
        <v>0</v>
      </c>
      <c r="L43" s="352">
        <v>0</v>
      </c>
      <c r="M43" s="348"/>
      <c r="N43" s="348"/>
      <c r="O43" s="359"/>
      <c r="P43" s="360"/>
    </row>
    <row r="44" spans="1:16">
      <c r="A44" s="336"/>
      <c r="B44" s="333"/>
      <c r="C44" s="339"/>
      <c r="D44" s="333"/>
      <c r="E44" s="339"/>
      <c r="F44" s="342"/>
      <c r="G44" s="342">
        <f t="shared" si="0"/>
        <v>0</v>
      </c>
      <c r="H44" s="342"/>
      <c r="I44" s="342"/>
      <c r="J44" s="534" cm="1">
        <f t="array" ref="J44:L44">G44:I44</f>
        <v>0</v>
      </c>
      <c r="K44" s="351">
        <v>0</v>
      </c>
      <c r="L44" s="352">
        <v>0</v>
      </c>
      <c r="M44" s="348"/>
      <c r="N44" s="348"/>
      <c r="O44" s="359"/>
      <c r="P44" s="360"/>
    </row>
    <row r="45" spans="1:16">
      <c r="A45" s="336"/>
      <c r="B45" s="333"/>
      <c r="C45" s="339"/>
      <c r="D45" s="333"/>
      <c r="E45" s="339"/>
      <c r="F45" s="342"/>
      <c r="G45" s="342">
        <f t="shared" si="0"/>
        <v>0</v>
      </c>
      <c r="H45" s="342"/>
      <c r="I45" s="342"/>
      <c r="J45" s="534" cm="1">
        <f t="array" ref="J45:L45">G45:I45</f>
        <v>0</v>
      </c>
      <c r="K45" s="351">
        <v>0</v>
      </c>
      <c r="L45" s="352">
        <v>0</v>
      </c>
      <c r="M45" s="348"/>
      <c r="N45" s="348"/>
      <c r="O45" s="359"/>
      <c r="P45" s="360"/>
    </row>
    <row r="46" spans="1:16">
      <c r="A46" s="336"/>
      <c r="B46" s="333"/>
      <c r="C46" s="339"/>
      <c r="D46" s="333"/>
      <c r="E46" s="339"/>
      <c r="F46" s="342"/>
      <c r="G46" s="342">
        <f t="shared" si="0"/>
        <v>0</v>
      </c>
      <c r="H46" s="342"/>
      <c r="I46" s="342"/>
      <c r="J46" s="534" cm="1">
        <f t="array" ref="J46:L46">G46:I46</f>
        <v>0</v>
      </c>
      <c r="K46" s="351">
        <v>0</v>
      </c>
      <c r="L46" s="352">
        <v>0</v>
      </c>
      <c r="M46" s="348"/>
      <c r="N46" s="348"/>
      <c r="O46" s="359"/>
      <c r="P46" s="360"/>
    </row>
    <row r="47" spans="1:16">
      <c r="A47" s="336"/>
      <c r="B47" s="333"/>
      <c r="C47" s="339"/>
      <c r="D47" s="333"/>
      <c r="E47" s="339"/>
      <c r="F47" s="342"/>
      <c r="G47" s="342">
        <f t="shared" si="0"/>
        <v>0</v>
      </c>
      <c r="H47" s="342"/>
      <c r="I47" s="342"/>
      <c r="J47" s="534" cm="1">
        <f t="array" ref="J47:L47">G47:I47</f>
        <v>0</v>
      </c>
      <c r="K47" s="351">
        <v>0</v>
      </c>
      <c r="L47" s="352">
        <v>0</v>
      </c>
      <c r="M47" s="348"/>
      <c r="N47" s="348"/>
      <c r="O47" s="359"/>
      <c r="P47" s="360"/>
    </row>
    <row r="48" spans="1:16">
      <c r="A48" s="336"/>
      <c r="B48" s="333"/>
      <c r="C48" s="339"/>
      <c r="D48" s="333"/>
      <c r="E48" s="339"/>
      <c r="F48" s="342"/>
      <c r="G48" s="342">
        <f t="shared" si="0"/>
        <v>0</v>
      </c>
      <c r="H48" s="342"/>
      <c r="I48" s="342"/>
      <c r="J48" s="534" cm="1">
        <f t="array" ref="J48:L48">G48:I48</f>
        <v>0</v>
      </c>
      <c r="K48" s="351">
        <v>0</v>
      </c>
      <c r="L48" s="352">
        <v>0</v>
      </c>
      <c r="M48" s="348"/>
      <c r="N48" s="348"/>
      <c r="O48" s="359"/>
      <c r="P48" s="360"/>
    </row>
    <row r="49" spans="1:16">
      <c r="A49" s="336"/>
      <c r="B49" s="333"/>
      <c r="C49" s="339"/>
      <c r="D49" s="333"/>
      <c r="E49" s="339"/>
      <c r="F49" s="342"/>
      <c r="G49" s="342">
        <f t="shared" si="0"/>
        <v>0</v>
      </c>
      <c r="H49" s="342"/>
      <c r="I49" s="342"/>
      <c r="J49" s="534" cm="1">
        <f t="array" ref="J49:L49">G49:I49</f>
        <v>0</v>
      </c>
      <c r="K49" s="351">
        <v>0</v>
      </c>
      <c r="L49" s="352">
        <v>0</v>
      </c>
      <c r="M49" s="348"/>
      <c r="N49" s="348"/>
      <c r="O49" s="359"/>
      <c r="P49" s="360"/>
    </row>
    <row r="50" spans="1:16">
      <c r="A50" s="336"/>
      <c r="B50" s="333"/>
      <c r="C50" s="339"/>
      <c r="D50" s="333"/>
      <c r="E50" s="339"/>
      <c r="F50" s="342"/>
      <c r="G50" s="342">
        <f t="shared" si="0"/>
        <v>0</v>
      </c>
      <c r="H50" s="342"/>
      <c r="I50" s="342"/>
      <c r="J50" s="534" cm="1">
        <f t="array" ref="J50:L50">G50:I50</f>
        <v>0</v>
      </c>
      <c r="K50" s="351">
        <v>0</v>
      </c>
      <c r="L50" s="352">
        <v>0</v>
      </c>
      <c r="M50" s="348"/>
      <c r="N50" s="348"/>
      <c r="O50" s="359"/>
      <c r="P50" s="360"/>
    </row>
    <row r="51" spans="1:16">
      <c r="A51" s="336"/>
      <c r="B51" s="333"/>
      <c r="C51" s="339"/>
      <c r="D51" s="333"/>
      <c r="E51" s="339"/>
      <c r="F51" s="342"/>
      <c r="G51" s="342">
        <f t="shared" si="0"/>
        <v>0</v>
      </c>
      <c r="H51" s="342"/>
      <c r="I51" s="342"/>
      <c r="J51" s="534" cm="1">
        <f t="array" ref="J51:L51">G51:I51</f>
        <v>0</v>
      </c>
      <c r="K51" s="351">
        <v>0</v>
      </c>
      <c r="L51" s="352">
        <v>0</v>
      </c>
      <c r="M51" s="348"/>
      <c r="N51" s="348"/>
      <c r="O51" s="359"/>
      <c r="P51" s="360"/>
    </row>
    <row r="52" spans="1:16">
      <c r="A52" s="336"/>
      <c r="B52" s="333"/>
      <c r="C52" s="339"/>
      <c r="D52" s="333"/>
      <c r="E52" s="339"/>
      <c r="F52" s="342"/>
      <c r="G52" s="342">
        <f t="shared" si="0"/>
        <v>0</v>
      </c>
      <c r="H52" s="342"/>
      <c r="I52" s="342"/>
      <c r="J52" s="534" cm="1">
        <f t="array" ref="J52:L52">G52:I52</f>
        <v>0</v>
      </c>
      <c r="K52" s="351">
        <v>0</v>
      </c>
      <c r="L52" s="352">
        <v>0</v>
      </c>
      <c r="M52" s="348"/>
      <c r="N52" s="348"/>
      <c r="O52" s="359"/>
      <c r="P52" s="360"/>
    </row>
    <row r="53" spans="1:16">
      <c r="A53" s="336"/>
      <c r="B53" s="333"/>
      <c r="C53" s="339"/>
      <c r="D53" s="333"/>
      <c r="E53" s="339"/>
      <c r="F53" s="342"/>
      <c r="G53" s="342">
        <f t="shared" si="0"/>
        <v>0</v>
      </c>
      <c r="H53" s="342"/>
      <c r="I53" s="342"/>
      <c r="J53" s="534" cm="1">
        <f t="array" ref="J53:L53">G53:I53</f>
        <v>0</v>
      </c>
      <c r="K53" s="351">
        <v>0</v>
      </c>
      <c r="L53" s="352">
        <v>0</v>
      </c>
      <c r="M53" s="348"/>
      <c r="N53" s="348"/>
      <c r="O53" s="359"/>
      <c r="P53" s="360"/>
    </row>
    <row r="54" spans="1:16">
      <c r="A54" s="336"/>
      <c r="B54" s="333"/>
      <c r="C54" s="339"/>
      <c r="D54" s="333"/>
      <c r="E54" s="339"/>
      <c r="F54" s="342"/>
      <c r="G54" s="342">
        <f t="shared" si="0"/>
        <v>0</v>
      </c>
      <c r="H54" s="342"/>
      <c r="I54" s="342"/>
      <c r="J54" s="534" cm="1">
        <f t="array" ref="J54:L54">G54:I54</f>
        <v>0</v>
      </c>
      <c r="K54" s="351">
        <v>0</v>
      </c>
      <c r="L54" s="352">
        <v>0</v>
      </c>
      <c r="M54" s="348"/>
      <c r="N54" s="348"/>
      <c r="O54" s="359"/>
      <c r="P54" s="360"/>
    </row>
    <row r="55" spans="1:16">
      <c r="A55" s="336"/>
      <c r="B55" s="333"/>
      <c r="C55" s="339"/>
      <c r="D55" s="333"/>
      <c r="E55" s="339"/>
      <c r="F55" s="342"/>
      <c r="G55" s="342">
        <f t="shared" si="0"/>
        <v>0</v>
      </c>
      <c r="H55" s="342"/>
      <c r="I55" s="342"/>
      <c r="J55" s="534" cm="1">
        <f t="array" ref="J55:L55">G55:I55</f>
        <v>0</v>
      </c>
      <c r="K55" s="351">
        <v>0</v>
      </c>
      <c r="L55" s="352">
        <v>0</v>
      </c>
      <c r="M55" s="348"/>
      <c r="N55" s="348"/>
      <c r="O55" s="359"/>
      <c r="P55" s="360"/>
    </row>
    <row r="56" spans="1:16">
      <c r="A56" s="336"/>
      <c r="B56" s="333"/>
      <c r="C56" s="339"/>
      <c r="D56" s="333"/>
      <c r="E56" s="339"/>
      <c r="F56" s="342"/>
      <c r="G56" s="342">
        <f t="shared" si="0"/>
        <v>0</v>
      </c>
      <c r="H56" s="342"/>
      <c r="I56" s="342"/>
      <c r="J56" s="534" cm="1">
        <f t="array" ref="J56:L56">G56:I56</f>
        <v>0</v>
      </c>
      <c r="K56" s="351">
        <v>0</v>
      </c>
      <c r="L56" s="352">
        <v>0</v>
      </c>
      <c r="M56" s="348"/>
      <c r="N56" s="348"/>
      <c r="O56" s="359"/>
      <c r="P56" s="360"/>
    </row>
    <row r="57" spans="1:16">
      <c r="A57" s="336"/>
      <c r="B57" s="333"/>
      <c r="C57" s="339"/>
      <c r="D57" s="333"/>
      <c r="E57" s="339"/>
      <c r="F57" s="342"/>
      <c r="G57" s="342">
        <f t="shared" si="0"/>
        <v>0</v>
      </c>
      <c r="H57" s="342"/>
      <c r="I57" s="342"/>
      <c r="J57" s="534" cm="1">
        <f t="array" ref="J57:L57">G57:I57</f>
        <v>0</v>
      </c>
      <c r="K57" s="351">
        <v>0</v>
      </c>
      <c r="L57" s="352">
        <v>0</v>
      </c>
      <c r="M57" s="348"/>
      <c r="N57" s="348"/>
      <c r="O57" s="359"/>
      <c r="P57" s="360"/>
    </row>
    <row r="58" spans="1:16">
      <c r="A58" s="336"/>
      <c r="B58" s="333"/>
      <c r="C58" s="339"/>
      <c r="D58" s="333"/>
      <c r="E58" s="339"/>
      <c r="F58" s="342"/>
      <c r="G58" s="342">
        <f t="shared" si="0"/>
        <v>0</v>
      </c>
      <c r="H58" s="342"/>
      <c r="I58" s="342"/>
      <c r="J58" s="534" cm="1">
        <f t="array" ref="J58:L58">G58:I58</f>
        <v>0</v>
      </c>
      <c r="K58" s="351">
        <v>0</v>
      </c>
      <c r="L58" s="352">
        <v>0</v>
      </c>
      <c r="M58" s="348"/>
      <c r="N58" s="348"/>
      <c r="O58" s="359"/>
      <c r="P58" s="360"/>
    </row>
    <row r="59" spans="1:16">
      <c r="A59" s="336"/>
      <c r="B59" s="333"/>
      <c r="C59" s="339"/>
      <c r="D59" s="333"/>
      <c r="E59" s="339"/>
      <c r="F59" s="342"/>
      <c r="G59" s="342">
        <f t="shared" si="0"/>
        <v>0</v>
      </c>
      <c r="H59" s="342"/>
      <c r="I59" s="342"/>
      <c r="J59" s="534" cm="1">
        <f t="array" ref="J59:L59">G59:I59</f>
        <v>0</v>
      </c>
      <c r="K59" s="351">
        <v>0</v>
      </c>
      <c r="L59" s="352">
        <v>0</v>
      </c>
      <c r="M59" s="348"/>
      <c r="N59" s="348"/>
      <c r="O59" s="359"/>
      <c r="P59" s="360"/>
    </row>
    <row r="60" spans="1:16">
      <c r="A60" s="336"/>
      <c r="B60" s="333"/>
      <c r="C60" s="339"/>
      <c r="D60" s="333"/>
      <c r="E60" s="339"/>
      <c r="F60" s="342"/>
      <c r="G60" s="342">
        <f t="shared" si="0"/>
        <v>0</v>
      </c>
      <c r="H60" s="342"/>
      <c r="I60" s="342"/>
      <c r="J60" s="534" cm="1">
        <f t="array" ref="J60:L60">G60:I60</f>
        <v>0</v>
      </c>
      <c r="K60" s="351">
        <v>0</v>
      </c>
      <c r="L60" s="352">
        <v>0</v>
      </c>
      <c r="M60" s="348"/>
      <c r="N60" s="348"/>
      <c r="O60" s="359"/>
      <c r="P60" s="360"/>
    </row>
    <row r="61" spans="1:16">
      <c r="A61" s="336"/>
      <c r="B61" s="333"/>
      <c r="C61" s="339"/>
      <c r="D61" s="333"/>
      <c r="E61" s="339"/>
      <c r="F61" s="342"/>
      <c r="G61" s="342">
        <f t="shared" si="0"/>
        <v>0</v>
      </c>
      <c r="H61" s="342"/>
      <c r="I61" s="342"/>
      <c r="J61" s="534" cm="1">
        <f t="array" ref="J61:L61">G61:I61</f>
        <v>0</v>
      </c>
      <c r="K61" s="351">
        <v>0</v>
      </c>
      <c r="L61" s="352">
        <v>0</v>
      </c>
      <c r="M61" s="348"/>
      <c r="N61" s="348"/>
      <c r="O61" s="359"/>
      <c r="P61" s="360"/>
    </row>
    <row r="62" spans="1:16">
      <c r="A62" s="336"/>
      <c r="B62" s="333"/>
      <c r="C62" s="339"/>
      <c r="D62" s="333"/>
      <c r="E62" s="339"/>
      <c r="F62" s="342"/>
      <c r="G62" s="342">
        <f t="shared" si="0"/>
        <v>0</v>
      </c>
      <c r="H62" s="342"/>
      <c r="I62" s="342"/>
      <c r="J62" s="534" cm="1">
        <f t="array" ref="J62:L62">G62:I62</f>
        <v>0</v>
      </c>
      <c r="K62" s="351">
        <v>0</v>
      </c>
      <c r="L62" s="352">
        <v>0</v>
      </c>
      <c r="M62" s="348"/>
      <c r="N62" s="348"/>
      <c r="O62" s="359"/>
      <c r="P62" s="360"/>
    </row>
    <row r="63" spans="1:16">
      <c r="A63" s="336"/>
      <c r="B63" s="333"/>
      <c r="C63" s="339"/>
      <c r="D63" s="333"/>
      <c r="E63" s="339"/>
      <c r="F63" s="342"/>
      <c r="G63" s="342">
        <f t="shared" si="0"/>
        <v>0</v>
      </c>
      <c r="H63" s="342"/>
      <c r="I63" s="342"/>
      <c r="J63" s="534" cm="1">
        <f t="array" ref="J63:L63">G63:I63</f>
        <v>0</v>
      </c>
      <c r="K63" s="351">
        <v>0</v>
      </c>
      <c r="L63" s="352">
        <v>0</v>
      </c>
      <c r="M63" s="348"/>
      <c r="N63" s="348"/>
      <c r="O63" s="359"/>
      <c r="P63" s="360"/>
    </row>
    <row r="64" spans="1:16">
      <c r="A64" s="336"/>
      <c r="B64" s="333"/>
      <c r="C64" s="339"/>
      <c r="D64" s="333"/>
      <c r="E64" s="339"/>
      <c r="F64" s="342"/>
      <c r="G64" s="342">
        <f t="shared" si="0"/>
        <v>0</v>
      </c>
      <c r="H64" s="342"/>
      <c r="I64" s="342"/>
      <c r="J64" s="534" cm="1">
        <f t="array" ref="J64:L64">G64:I64</f>
        <v>0</v>
      </c>
      <c r="K64" s="351">
        <v>0</v>
      </c>
      <c r="L64" s="352">
        <v>0</v>
      </c>
      <c r="M64" s="348"/>
      <c r="N64" s="348"/>
      <c r="O64" s="359"/>
      <c r="P64" s="360"/>
    </row>
    <row r="65" spans="1:16">
      <c r="A65" s="336"/>
      <c r="B65" s="333"/>
      <c r="C65" s="339"/>
      <c r="D65" s="333"/>
      <c r="E65" s="339"/>
      <c r="F65" s="342"/>
      <c r="G65" s="342">
        <f t="shared" si="0"/>
        <v>0</v>
      </c>
      <c r="H65" s="342"/>
      <c r="I65" s="342"/>
      <c r="J65" s="534" cm="1">
        <f t="array" ref="J65:L65">G65:I65</f>
        <v>0</v>
      </c>
      <c r="K65" s="351">
        <v>0</v>
      </c>
      <c r="L65" s="352">
        <v>0</v>
      </c>
      <c r="M65" s="348"/>
      <c r="N65" s="348"/>
      <c r="O65" s="359"/>
      <c r="P65" s="360"/>
    </row>
    <row r="66" spans="1:16">
      <c r="A66" s="336"/>
      <c r="B66" s="333"/>
      <c r="C66" s="339"/>
      <c r="D66" s="333"/>
      <c r="E66" s="339"/>
      <c r="F66" s="342"/>
      <c r="G66" s="342">
        <f t="shared" si="0"/>
        <v>0</v>
      </c>
      <c r="H66" s="342"/>
      <c r="I66" s="342"/>
      <c r="J66" s="534" cm="1">
        <f t="array" ref="J66:L66">G66:I66</f>
        <v>0</v>
      </c>
      <c r="K66" s="351">
        <v>0</v>
      </c>
      <c r="L66" s="352">
        <v>0</v>
      </c>
      <c r="M66" s="348"/>
      <c r="N66" s="348"/>
      <c r="O66" s="359"/>
      <c r="P66" s="360"/>
    </row>
    <row r="67" spans="1:16">
      <c r="A67" s="336"/>
      <c r="B67" s="333"/>
      <c r="C67" s="339"/>
      <c r="D67" s="333"/>
      <c r="E67" s="339"/>
      <c r="F67" s="342"/>
      <c r="G67" s="342">
        <f t="shared" si="0"/>
        <v>0</v>
      </c>
      <c r="H67" s="342"/>
      <c r="I67" s="342"/>
      <c r="J67" s="534" cm="1">
        <f t="array" ref="J67:L67">G67:I67</f>
        <v>0</v>
      </c>
      <c r="K67" s="351">
        <v>0</v>
      </c>
      <c r="L67" s="352">
        <v>0</v>
      </c>
      <c r="M67" s="348"/>
      <c r="N67" s="348"/>
      <c r="O67" s="359"/>
      <c r="P67" s="360"/>
    </row>
    <row r="68" spans="1:16">
      <c r="A68" s="336"/>
      <c r="B68" s="333"/>
      <c r="C68" s="339"/>
      <c r="D68" s="333"/>
      <c r="E68" s="339"/>
      <c r="F68" s="342"/>
      <c r="G68" s="342">
        <f t="shared" si="0"/>
        <v>0</v>
      </c>
      <c r="H68" s="342"/>
      <c r="I68" s="342"/>
      <c r="J68" s="534" cm="1">
        <f t="array" ref="J68:L68">G68:I68</f>
        <v>0</v>
      </c>
      <c r="K68" s="351">
        <v>0</v>
      </c>
      <c r="L68" s="352">
        <v>0</v>
      </c>
      <c r="M68" s="348"/>
      <c r="N68" s="348"/>
      <c r="O68" s="359"/>
      <c r="P68" s="360"/>
    </row>
    <row r="69" spans="1:16">
      <c r="A69" s="336"/>
      <c r="B69" s="333"/>
      <c r="C69" s="339"/>
      <c r="D69" s="333"/>
      <c r="E69" s="339"/>
      <c r="F69" s="342"/>
      <c r="G69" s="342">
        <f t="shared" si="0"/>
        <v>0</v>
      </c>
      <c r="H69" s="342"/>
      <c r="I69" s="342"/>
      <c r="J69" s="534" cm="1">
        <f t="array" ref="J69:L69">G69:I69</f>
        <v>0</v>
      </c>
      <c r="K69" s="351">
        <v>0</v>
      </c>
      <c r="L69" s="352">
        <v>0</v>
      </c>
      <c r="M69" s="348"/>
      <c r="N69" s="348"/>
      <c r="O69" s="359"/>
      <c r="P69" s="360"/>
    </row>
    <row r="70" spans="1:16">
      <c r="A70" s="336"/>
      <c r="B70" s="333"/>
      <c r="C70" s="339"/>
      <c r="D70" s="333"/>
      <c r="E70" s="339"/>
      <c r="F70" s="342"/>
      <c r="G70" s="342">
        <f t="shared" ref="G70:G133" si="1">E70*F70</f>
        <v>0</v>
      </c>
      <c r="H70" s="342"/>
      <c r="I70" s="342"/>
      <c r="J70" s="534" cm="1">
        <f t="array" ref="J70:L70">G70:I70</f>
        <v>0</v>
      </c>
      <c r="K70" s="351">
        <v>0</v>
      </c>
      <c r="L70" s="352">
        <v>0</v>
      </c>
      <c r="M70" s="348"/>
      <c r="N70" s="348"/>
      <c r="O70" s="359"/>
      <c r="P70" s="360"/>
    </row>
    <row r="71" spans="1:16">
      <c r="A71" s="336"/>
      <c r="B71" s="333"/>
      <c r="C71" s="339"/>
      <c r="D71" s="333"/>
      <c r="E71" s="339"/>
      <c r="F71" s="342"/>
      <c r="G71" s="342">
        <f t="shared" si="1"/>
        <v>0</v>
      </c>
      <c r="H71" s="342"/>
      <c r="I71" s="342"/>
      <c r="J71" s="534" cm="1">
        <f t="array" ref="J71:L71">G71:I71</f>
        <v>0</v>
      </c>
      <c r="K71" s="351">
        <v>0</v>
      </c>
      <c r="L71" s="352">
        <v>0</v>
      </c>
      <c r="M71" s="348"/>
      <c r="N71" s="348"/>
      <c r="O71" s="359"/>
      <c r="P71" s="360"/>
    </row>
    <row r="72" spans="1:16">
      <c r="A72" s="336"/>
      <c r="B72" s="333"/>
      <c r="C72" s="339"/>
      <c r="D72" s="333"/>
      <c r="E72" s="339"/>
      <c r="F72" s="342"/>
      <c r="G72" s="342">
        <f t="shared" si="1"/>
        <v>0</v>
      </c>
      <c r="H72" s="342"/>
      <c r="I72" s="342"/>
      <c r="J72" s="534" cm="1">
        <f t="array" ref="J72:L72">G72:I72</f>
        <v>0</v>
      </c>
      <c r="K72" s="351">
        <v>0</v>
      </c>
      <c r="L72" s="352">
        <v>0</v>
      </c>
      <c r="M72" s="348"/>
      <c r="N72" s="348"/>
      <c r="O72" s="359"/>
      <c r="P72" s="360"/>
    </row>
    <row r="73" spans="1:16">
      <c r="A73" s="336"/>
      <c r="B73" s="333"/>
      <c r="C73" s="339"/>
      <c r="D73" s="333"/>
      <c r="E73" s="339"/>
      <c r="F73" s="342"/>
      <c r="G73" s="342">
        <f t="shared" si="1"/>
        <v>0</v>
      </c>
      <c r="H73" s="342"/>
      <c r="I73" s="342"/>
      <c r="J73" s="534" cm="1">
        <f t="array" ref="J73:L73">G73:I73</f>
        <v>0</v>
      </c>
      <c r="K73" s="351">
        <v>0</v>
      </c>
      <c r="L73" s="352">
        <v>0</v>
      </c>
      <c r="M73" s="348"/>
      <c r="N73" s="348"/>
      <c r="O73" s="359"/>
      <c r="P73" s="360"/>
    </row>
    <row r="74" spans="1:16">
      <c r="A74" s="336"/>
      <c r="B74" s="333"/>
      <c r="C74" s="339"/>
      <c r="D74" s="333"/>
      <c r="E74" s="339"/>
      <c r="F74" s="342"/>
      <c r="G74" s="342">
        <f t="shared" si="1"/>
        <v>0</v>
      </c>
      <c r="H74" s="342"/>
      <c r="I74" s="342"/>
      <c r="J74" s="534" cm="1">
        <f t="array" ref="J74:L74">G74:I74</f>
        <v>0</v>
      </c>
      <c r="K74" s="351">
        <v>0</v>
      </c>
      <c r="L74" s="352">
        <v>0</v>
      </c>
      <c r="M74" s="348"/>
      <c r="N74" s="348"/>
      <c r="O74" s="359"/>
      <c r="P74" s="360"/>
    </row>
    <row r="75" spans="1:16">
      <c r="A75" s="336"/>
      <c r="B75" s="333"/>
      <c r="C75" s="339"/>
      <c r="D75" s="333"/>
      <c r="E75" s="339"/>
      <c r="F75" s="342"/>
      <c r="G75" s="342">
        <f t="shared" si="1"/>
        <v>0</v>
      </c>
      <c r="H75" s="342"/>
      <c r="I75" s="342"/>
      <c r="J75" s="534" cm="1">
        <f t="array" ref="J75:L75">G75:I75</f>
        <v>0</v>
      </c>
      <c r="K75" s="351">
        <v>0</v>
      </c>
      <c r="L75" s="352">
        <v>0</v>
      </c>
      <c r="M75" s="348"/>
      <c r="N75" s="348"/>
      <c r="O75" s="359"/>
      <c r="P75" s="360"/>
    </row>
    <row r="76" spans="1:16">
      <c r="A76" s="336"/>
      <c r="B76" s="333"/>
      <c r="C76" s="339"/>
      <c r="D76" s="333"/>
      <c r="E76" s="339"/>
      <c r="F76" s="342"/>
      <c r="G76" s="342">
        <f t="shared" si="1"/>
        <v>0</v>
      </c>
      <c r="H76" s="342"/>
      <c r="I76" s="342"/>
      <c r="J76" s="534" cm="1">
        <f t="array" ref="J76:L76">G76:I76</f>
        <v>0</v>
      </c>
      <c r="K76" s="351">
        <v>0</v>
      </c>
      <c r="L76" s="352">
        <v>0</v>
      </c>
      <c r="M76" s="348"/>
      <c r="N76" s="348"/>
      <c r="O76" s="359"/>
      <c r="P76" s="360"/>
    </row>
    <row r="77" spans="1:16">
      <c r="A77" s="336"/>
      <c r="B77" s="333"/>
      <c r="C77" s="339"/>
      <c r="D77" s="333"/>
      <c r="E77" s="339"/>
      <c r="F77" s="342"/>
      <c r="G77" s="342">
        <f t="shared" si="1"/>
        <v>0</v>
      </c>
      <c r="H77" s="342"/>
      <c r="I77" s="342"/>
      <c r="J77" s="534" cm="1">
        <f t="array" ref="J77:L77">G77:I77</f>
        <v>0</v>
      </c>
      <c r="K77" s="351">
        <v>0</v>
      </c>
      <c r="L77" s="352">
        <v>0</v>
      </c>
      <c r="M77" s="348"/>
      <c r="N77" s="348"/>
      <c r="O77" s="359"/>
      <c r="P77" s="360"/>
    </row>
    <row r="78" spans="1:16">
      <c r="A78" s="336"/>
      <c r="B78" s="333"/>
      <c r="C78" s="339"/>
      <c r="D78" s="333"/>
      <c r="E78" s="339"/>
      <c r="F78" s="342"/>
      <c r="G78" s="342">
        <f t="shared" si="1"/>
        <v>0</v>
      </c>
      <c r="H78" s="342"/>
      <c r="I78" s="342"/>
      <c r="J78" s="534" cm="1">
        <f t="array" ref="J78:L78">G78:I78</f>
        <v>0</v>
      </c>
      <c r="K78" s="351">
        <v>0</v>
      </c>
      <c r="L78" s="352">
        <v>0</v>
      </c>
      <c r="M78" s="348"/>
      <c r="N78" s="348"/>
      <c r="O78" s="359"/>
      <c r="P78" s="360"/>
    </row>
    <row r="79" spans="1:16">
      <c r="A79" s="336"/>
      <c r="B79" s="333"/>
      <c r="C79" s="339"/>
      <c r="D79" s="333"/>
      <c r="E79" s="339"/>
      <c r="F79" s="342"/>
      <c r="G79" s="342">
        <f t="shared" si="1"/>
        <v>0</v>
      </c>
      <c r="H79" s="342"/>
      <c r="I79" s="342"/>
      <c r="J79" s="534" cm="1">
        <f t="array" ref="J79:L79">G79:I79</f>
        <v>0</v>
      </c>
      <c r="K79" s="351">
        <v>0</v>
      </c>
      <c r="L79" s="352">
        <v>0</v>
      </c>
      <c r="M79" s="348"/>
      <c r="N79" s="348"/>
      <c r="O79" s="359"/>
      <c r="P79" s="360"/>
    </row>
    <row r="80" spans="1:16">
      <c r="A80" s="336"/>
      <c r="B80" s="333"/>
      <c r="C80" s="339"/>
      <c r="D80" s="333"/>
      <c r="E80" s="339"/>
      <c r="F80" s="342"/>
      <c r="G80" s="342">
        <f t="shared" si="1"/>
        <v>0</v>
      </c>
      <c r="H80" s="342"/>
      <c r="I80" s="342"/>
      <c r="J80" s="534" cm="1">
        <f t="array" ref="J80:L80">G80:I80</f>
        <v>0</v>
      </c>
      <c r="K80" s="351">
        <v>0</v>
      </c>
      <c r="L80" s="352">
        <v>0</v>
      </c>
      <c r="M80" s="348"/>
      <c r="N80" s="348"/>
      <c r="O80" s="359"/>
      <c r="P80" s="360"/>
    </row>
    <row r="81" spans="1:16">
      <c r="A81" s="336"/>
      <c r="B81" s="333"/>
      <c r="C81" s="339"/>
      <c r="D81" s="333"/>
      <c r="E81" s="339"/>
      <c r="F81" s="342"/>
      <c r="G81" s="342">
        <f t="shared" si="1"/>
        <v>0</v>
      </c>
      <c r="H81" s="342"/>
      <c r="I81" s="342"/>
      <c r="J81" s="534" cm="1">
        <f t="array" ref="J81:L81">G81:I81</f>
        <v>0</v>
      </c>
      <c r="K81" s="351">
        <v>0</v>
      </c>
      <c r="L81" s="352">
        <v>0</v>
      </c>
      <c r="M81" s="348"/>
      <c r="N81" s="348"/>
      <c r="O81" s="359"/>
      <c r="P81" s="360"/>
    </row>
    <row r="82" spans="1:16">
      <c r="A82" s="336"/>
      <c r="B82" s="333"/>
      <c r="C82" s="339"/>
      <c r="D82" s="333"/>
      <c r="E82" s="339"/>
      <c r="F82" s="342"/>
      <c r="G82" s="342">
        <f t="shared" si="1"/>
        <v>0</v>
      </c>
      <c r="H82" s="342"/>
      <c r="I82" s="342"/>
      <c r="J82" s="534" cm="1">
        <f t="array" ref="J82:L82">G82:I82</f>
        <v>0</v>
      </c>
      <c r="K82" s="351">
        <v>0</v>
      </c>
      <c r="L82" s="352">
        <v>0</v>
      </c>
      <c r="M82" s="348"/>
      <c r="N82" s="348"/>
      <c r="O82" s="359"/>
      <c r="P82" s="360"/>
    </row>
    <row r="83" spans="1:16">
      <c r="A83" s="336"/>
      <c r="B83" s="333"/>
      <c r="C83" s="339"/>
      <c r="D83" s="333"/>
      <c r="E83" s="339"/>
      <c r="F83" s="342"/>
      <c r="G83" s="342">
        <f t="shared" si="1"/>
        <v>0</v>
      </c>
      <c r="H83" s="342"/>
      <c r="I83" s="342"/>
      <c r="J83" s="534" cm="1">
        <f t="array" ref="J83:L83">G83:I83</f>
        <v>0</v>
      </c>
      <c r="K83" s="351">
        <v>0</v>
      </c>
      <c r="L83" s="352">
        <v>0</v>
      </c>
      <c r="M83" s="348"/>
      <c r="N83" s="348"/>
      <c r="O83" s="359"/>
      <c r="P83" s="360"/>
    </row>
    <row r="84" spans="1:16">
      <c r="A84" s="336"/>
      <c r="B84" s="333"/>
      <c r="C84" s="339"/>
      <c r="D84" s="333"/>
      <c r="E84" s="339"/>
      <c r="F84" s="342"/>
      <c r="G84" s="342">
        <f t="shared" si="1"/>
        <v>0</v>
      </c>
      <c r="H84" s="342"/>
      <c r="I84" s="342"/>
      <c r="J84" s="534" cm="1">
        <f t="array" ref="J84:L84">G84:I84</f>
        <v>0</v>
      </c>
      <c r="K84" s="351">
        <v>0</v>
      </c>
      <c r="L84" s="352">
        <v>0</v>
      </c>
      <c r="M84" s="348"/>
      <c r="N84" s="348"/>
      <c r="O84" s="359"/>
      <c r="P84" s="360"/>
    </row>
    <row r="85" spans="1:16">
      <c r="A85" s="336"/>
      <c r="B85" s="333"/>
      <c r="C85" s="339"/>
      <c r="D85" s="333"/>
      <c r="E85" s="339"/>
      <c r="F85" s="342"/>
      <c r="G85" s="342">
        <f t="shared" si="1"/>
        <v>0</v>
      </c>
      <c r="H85" s="342"/>
      <c r="I85" s="342"/>
      <c r="J85" s="534" cm="1">
        <f t="array" ref="J85:L85">G85:I85</f>
        <v>0</v>
      </c>
      <c r="K85" s="351">
        <v>0</v>
      </c>
      <c r="L85" s="352">
        <v>0</v>
      </c>
      <c r="M85" s="348"/>
      <c r="N85" s="348"/>
      <c r="O85" s="359"/>
      <c r="P85" s="360"/>
    </row>
    <row r="86" spans="1:16">
      <c r="A86" s="336"/>
      <c r="B86" s="333"/>
      <c r="C86" s="339"/>
      <c r="D86" s="333"/>
      <c r="E86" s="339"/>
      <c r="F86" s="342"/>
      <c r="G86" s="342">
        <f t="shared" si="1"/>
        <v>0</v>
      </c>
      <c r="H86" s="342"/>
      <c r="I86" s="342"/>
      <c r="J86" s="534" cm="1">
        <f t="array" ref="J86:L86">G86:I86</f>
        <v>0</v>
      </c>
      <c r="K86" s="351">
        <v>0</v>
      </c>
      <c r="L86" s="352">
        <v>0</v>
      </c>
      <c r="M86" s="348"/>
      <c r="N86" s="348"/>
      <c r="O86" s="359"/>
      <c r="P86" s="360"/>
    </row>
    <row r="87" spans="1:16">
      <c r="A87" s="336"/>
      <c r="B87" s="333"/>
      <c r="C87" s="339"/>
      <c r="D87" s="333"/>
      <c r="E87" s="339"/>
      <c r="F87" s="342"/>
      <c r="G87" s="342">
        <f t="shared" si="1"/>
        <v>0</v>
      </c>
      <c r="H87" s="342"/>
      <c r="I87" s="342"/>
      <c r="J87" s="534" cm="1">
        <f t="array" ref="J87:L87">G87:I87</f>
        <v>0</v>
      </c>
      <c r="K87" s="351">
        <v>0</v>
      </c>
      <c r="L87" s="352">
        <v>0</v>
      </c>
      <c r="M87" s="348"/>
      <c r="N87" s="348"/>
      <c r="O87" s="359"/>
      <c r="P87" s="360"/>
    </row>
    <row r="88" spans="1:16">
      <c r="A88" s="336"/>
      <c r="B88" s="333"/>
      <c r="C88" s="339"/>
      <c r="D88" s="333"/>
      <c r="E88" s="339"/>
      <c r="F88" s="342"/>
      <c r="G88" s="342">
        <f t="shared" si="1"/>
        <v>0</v>
      </c>
      <c r="H88" s="342"/>
      <c r="I88" s="342"/>
      <c r="J88" s="534" cm="1">
        <f t="array" ref="J88:L88">G88:I88</f>
        <v>0</v>
      </c>
      <c r="K88" s="351">
        <v>0</v>
      </c>
      <c r="L88" s="352">
        <v>0</v>
      </c>
      <c r="M88" s="348"/>
      <c r="N88" s="348"/>
      <c r="O88" s="359"/>
      <c r="P88" s="360"/>
    </row>
    <row r="89" spans="1:16">
      <c r="A89" s="336"/>
      <c r="B89" s="333"/>
      <c r="C89" s="339"/>
      <c r="D89" s="333"/>
      <c r="E89" s="339"/>
      <c r="F89" s="342"/>
      <c r="G89" s="342">
        <f t="shared" si="1"/>
        <v>0</v>
      </c>
      <c r="H89" s="342"/>
      <c r="I89" s="342"/>
      <c r="J89" s="534" cm="1">
        <f t="array" ref="J89:L89">G89:I89</f>
        <v>0</v>
      </c>
      <c r="K89" s="351">
        <v>0</v>
      </c>
      <c r="L89" s="352">
        <v>0</v>
      </c>
      <c r="M89" s="348"/>
      <c r="N89" s="348"/>
      <c r="O89" s="359"/>
      <c r="P89" s="360"/>
    </row>
    <row r="90" spans="1:16">
      <c r="A90" s="336"/>
      <c r="B90" s="333"/>
      <c r="C90" s="339"/>
      <c r="D90" s="333"/>
      <c r="E90" s="339"/>
      <c r="F90" s="342"/>
      <c r="G90" s="342">
        <f t="shared" si="1"/>
        <v>0</v>
      </c>
      <c r="H90" s="342"/>
      <c r="I90" s="342"/>
      <c r="J90" s="534" cm="1">
        <f t="array" ref="J90:L90">G90:I90</f>
        <v>0</v>
      </c>
      <c r="K90" s="351">
        <v>0</v>
      </c>
      <c r="L90" s="352">
        <v>0</v>
      </c>
      <c r="M90" s="348"/>
      <c r="N90" s="348"/>
      <c r="O90" s="359"/>
      <c r="P90" s="360"/>
    </row>
    <row r="91" spans="1:16">
      <c r="A91" s="336"/>
      <c r="B91" s="333"/>
      <c r="C91" s="339"/>
      <c r="D91" s="333"/>
      <c r="E91" s="339"/>
      <c r="F91" s="342"/>
      <c r="G91" s="342">
        <f t="shared" si="1"/>
        <v>0</v>
      </c>
      <c r="H91" s="342"/>
      <c r="I91" s="342"/>
      <c r="J91" s="534" cm="1">
        <f t="array" ref="J91:L91">G91:I91</f>
        <v>0</v>
      </c>
      <c r="K91" s="351">
        <v>0</v>
      </c>
      <c r="L91" s="352">
        <v>0</v>
      </c>
      <c r="M91" s="348"/>
      <c r="N91" s="348"/>
      <c r="O91" s="359"/>
      <c r="P91" s="360"/>
    </row>
    <row r="92" spans="1:16">
      <c r="A92" s="336"/>
      <c r="B92" s="333"/>
      <c r="C92" s="339"/>
      <c r="D92" s="333"/>
      <c r="E92" s="339"/>
      <c r="F92" s="342"/>
      <c r="G92" s="342">
        <f t="shared" si="1"/>
        <v>0</v>
      </c>
      <c r="H92" s="342"/>
      <c r="I92" s="342"/>
      <c r="J92" s="534" cm="1">
        <f t="array" ref="J92:L92">G92:I92</f>
        <v>0</v>
      </c>
      <c r="K92" s="351">
        <v>0</v>
      </c>
      <c r="L92" s="352">
        <v>0</v>
      </c>
      <c r="M92" s="348"/>
      <c r="N92" s="348"/>
      <c r="O92" s="359"/>
      <c r="P92" s="360"/>
    </row>
    <row r="93" spans="1:16">
      <c r="A93" s="336"/>
      <c r="B93" s="333"/>
      <c r="C93" s="339"/>
      <c r="D93" s="333"/>
      <c r="E93" s="339"/>
      <c r="F93" s="342"/>
      <c r="G93" s="342">
        <f t="shared" si="1"/>
        <v>0</v>
      </c>
      <c r="H93" s="342"/>
      <c r="I93" s="342"/>
      <c r="J93" s="534" cm="1">
        <f t="array" ref="J93:L93">G93:I93</f>
        <v>0</v>
      </c>
      <c r="K93" s="351">
        <v>0</v>
      </c>
      <c r="L93" s="352">
        <v>0</v>
      </c>
      <c r="M93" s="348"/>
      <c r="N93" s="348"/>
      <c r="O93" s="359"/>
      <c r="P93" s="360"/>
    </row>
    <row r="94" spans="1:16">
      <c r="A94" s="336"/>
      <c r="B94" s="333"/>
      <c r="C94" s="339"/>
      <c r="D94" s="333"/>
      <c r="E94" s="339"/>
      <c r="F94" s="342"/>
      <c r="G94" s="342">
        <f t="shared" si="1"/>
        <v>0</v>
      </c>
      <c r="H94" s="342"/>
      <c r="I94" s="342"/>
      <c r="J94" s="534" cm="1">
        <f t="array" ref="J94:L94">G94:I94</f>
        <v>0</v>
      </c>
      <c r="K94" s="351">
        <v>0</v>
      </c>
      <c r="L94" s="352">
        <v>0</v>
      </c>
      <c r="M94" s="348"/>
      <c r="N94" s="348"/>
      <c r="O94" s="359"/>
      <c r="P94" s="360"/>
    </row>
    <row r="95" spans="1:16">
      <c r="A95" s="336"/>
      <c r="B95" s="333"/>
      <c r="C95" s="339"/>
      <c r="D95" s="333"/>
      <c r="E95" s="339"/>
      <c r="F95" s="342"/>
      <c r="G95" s="342">
        <f t="shared" si="1"/>
        <v>0</v>
      </c>
      <c r="H95" s="342"/>
      <c r="I95" s="342"/>
      <c r="J95" s="534" cm="1">
        <f t="array" ref="J95:L95">G95:I95</f>
        <v>0</v>
      </c>
      <c r="K95" s="351">
        <v>0</v>
      </c>
      <c r="L95" s="352">
        <v>0</v>
      </c>
      <c r="M95" s="348"/>
      <c r="N95" s="348"/>
      <c r="O95" s="359"/>
      <c r="P95" s="360"/>
    </row>
    <row r="96" spans="1:16">
      <c r="A96" s="336"/>
      <c r="B96" s="333"/>
      <c r="C96" s="339"/>
      <c r="D96" s="333"/>
      <c r="E96" s="339"/>
      <c r="F96" s="342"/>
      <c r="G96" s="342">
        <f t="shared" si="1"/>
        <v>0</v>
      </c>
      <c r="H96" s="342"/>
      <c r="I96" s="342"/>
      <c r="J96" s="534" cm="1">
        <f t="array" ref="J96:L96">G96:I96</f>
        <v>0</v>
      </c>
      <c r="K96" s="351">
        <v>0</v>
      </c>
      <c r="L96" s="352">
        <v>0</v>
      </c>
      <c r="M96" s="348"/>
      <c r="N96" s="348"/>
      <c r="O96" s="359"/>
      <c r="P96" s="360"/>
    </row>
    <row r="97" spans="1:16">
      <c r="A97" s="336"/>
      <c r="B97" s="333"/>
      <c r="C97" s="339"/>
      <c r="D97" s="333"/>
      <c r="E97" s="339"/>
      <c r="F97" s="342"/>
      <c r="G97" s="342">
        <f t="shared" si="1"/>
        <v>0</v>
      </c>
      <c r="H97" s="342"/>
      <c r="I97" s="342"/>
      <c r="J97" s="534" cm="1">
        <f t="array" ref="J97:L97">G97:I97</f>
        <v>0</v>
      </c>
      <c r="K97" s="351">
        <v>0</v>
      </c>
      <c r="L97" s="352">
        <v>0</v>
      </c>
      <c r="M97" s="348"/>
      <c r="N97" s="348"/>
      <c r="O97" s="359"/>
      <c r="P97" s="360"/>
    </row>
    <row r="98" spans="1:16">
      <c r="A98" s="336"/>
      <c r="B98" s="333"/>
      <c r="C98" s="339"/>
      <c r="D98" s="333"/>
      <c r="E98" s="339"/>
      <c r="F98" s="342"/>
      <c r="G98" s="342">
        <f t="shared" si="1"/>
        <v>0</v>
      </c>
      <c r="H98" s="342"/>
      <c r="I98" s="342"/>
      <c r="J98" s="534" cm="1">
        <f t="array" ref="J98:L98">G98:I98</f>
        <v>0</v>
      </c>
      <c r="K98" s="351">
        <v>0</v>
      </c>
      <c r="L98" s="352">
        <v>0</v>
      </c>
      <c r="M98" s="348"/>
      <c r="N98" s="348"/>
      <c r="O98" s="359"/>
      <c r="P98" s="360"/>
    </row>
    <row r="99" spans="1:16">
      <c r="A99" s="336"/>
      <c r="B99" s="333"/>
      <c r="C99" s="339"/>
      <c r="D99" s="333"/>
      <c r="E99" s="339"/>
      <c r="F99" s="342"/>
      <c r="G99" s="342">
        <f t="shared" si="1"/>
        <v>0</v>
      </c>
      <c r="H99" s="342"/>
      <c r="I99" s="342"/>
      <c r="J99" s="534" cm="1">
        <f t="array" ref="J99:L99">G99:I99</f>
        <v>0</v>
      </c>
      <c r="K99" s="351">
        <v>0</v>
      </c>
      <c r="L99" s="352">
        <v>0</v>
      </c>
      <c r="M99" s="348"/>
      <c r="N99" s="348"/>
      <c r="O99" s="359"/>
      <c r="P99" s="360"/>
    </row>
    <row r="100" spans="1:16">
      <c r="A100" s="336"/>
      <c r="B100" s="333"/>
      <c r="C100" s="339"/>
      <c r="D100" s="333"/>
      <c r="E100" s="339"/>
      <c r="F100" s="342"/>
      <c r="G100" s="342">
        <f t="shared" si="1"/>
        <v>0</v>
      </c>
      <c r="H100" s="342"/>
      <c r="I100" s="342"/>
      <c r="J100" s="534" cm="1">
        <f t="array" ref="J100:L100">G100:I100</f>
        <v>0</v>
      </c>
      <c r="K100" s="351">
        <v>0</v>
      </c>
      <c r="L100" s="352">
        <v>0</v>
      </c>
      <c r="M100" s="348"/>
      <c r="N100" s="348"/>
      <c r="O100" s="359"/>
      <c r="P100" s="360"/>
    </row>
    <row r="101" spans="1:16">
      <c r="A101" s="336"/>
      <c r="B101" s="333"/>
      <c r="C101" s="339"/>
      <c r="D101" s="333"/>
      <c r="E101" s="339"/>
      <c r="F101" s="342"/>
      <c r="G101" s="342">
        <f t="shared" si="1"/>
        <v>0</v>
      </c>
      <c r="H101" s="342"/>
      <c r="I101" s="342"/>
      <c r="J101" s="534" cm="1">
        <f t="array" ref="J101:L101">G101:I101</f>
        <v>0</v>
      </c>
      <c r="K101" s="351">
        <v>0</v>
      </c>
      <c r="L101" s="352">
        <v>0</v>
      </c>
      <c r="M101" s="348"/>
      <c r="N101" s="348"/>
      <c r="O101" s="359"/>
      <c r="P101" s="360"/>
    </row>
    <row r="102" spans="1:16">
      <c r="A102" s="336"/>
      <c r="B102" s="333"/>
      <c r="C102" s="339"/>
      <c r="D102" s="333"/>
      <c r="E102" s="339"/>
      <c r="F102" s="342"/>
      <c r="G102" s="342">
        <f t="shared" si="1"/>
        <v>0</v>
      </c>
      <c r="H102" s="342"/>
      <c r="I102" s="342"/>
      <c r="J102" s="534" cm="1">
        <f t="array" ref="J102:L102">G102:I102</f>
        <v>0</v>
      </c>
      <c r="K102" s="351">
        <v>0</v>
      </c>
      <c r="L102" s="352">
        <v>0</v>
      </c>
      <c r="M102" s="348"/>
      <c r="N102" s="348"/>
      <c r="O102" s="359"/>
      <c r="P102" s="360"/>
    </row>
    <row r="103" spans="1:16">
      <c r="A103" s="336"/>
      <c r="B103" s="333"/>
      <c r="C103" s="339"/>
      <c r="D103" s="333"/>
      <c r="E103" s="339"/>
      <c r="F103" s="342"/>
      <c r="G103" s="342">
        <f t="shared" si="1"/>
        <v>0</v>
      </c>
      <c r="H103" s="342"/>
      <c r="I103" s="342"/>
      <c r="J103" s="534" cm="1">
        <f t="array" ref="J103:L103">G103:I103</f>
        <v>0</v>
      </c>
      <c r="K103" s="351">
        <v>0</v>
      </c>
      <c r="L103" s="352">
        <v>0</v>
      </c>
      <c r="M103" s="348"/>
      <c r="N103" s="348"/>
      <c r="O103" s="359"/>
      <c r="P103" s="360"/>
    </row>
    <row r="104" spans="1:16">
      <c r="A104" s="336"/>
      <c r="B104" s="333"/>
      <c r="C104" s="339"/>
      <c r="D104" s="333"/>
      <c r="E104" s="339"/>
      <c r="F104" s="342"/>
      <c r="G104" s="342">
        <f t="shared" si="1"/>
        <v>0</v>
      </c>
      <c r="H104" s="342"/>
      <c r="I104" s="342"/>
      <c r="J104" s="534" cm="1">
        <f t="array" ref="J104:L104">G104:I104</f>
        <v>0</v>
      </c>
      <c r="K104" s="351">
        <v>0</v>
      </c>
      <c r="L104" s="352">
        <v>0</v>
      </c>
      <c r="M104" s="348"/>
      <c r="N104" s="348"/>
      <c r="O104" s="359"/>
      <c r="P104" s="360"/>
    </row>
    <row r="105" spans="1:16">
      <c r="A105" s="336"/>
      <c r="B105" s="333"/>
      <c r="C105" s="339"/>
      <c r="D105" s="333"/>
      <c r="E105" s="339"/>
      <c r="F105" s="342"/>
      <c r="G105" s="342">
        <f t="shared" si="1"/>
        <v>0</v>
      </c>
      <c r="H105" s="342"/>
      <c r="I105" s="342"/>
      <c r="J105" s="534" cm="1">
        <f t="array" ref="J105:L105">G105:I105</f>
        <v>0</v>
      </c>
      <c r="K105" s="351">
        <v>0</v>
      </c>
      <c r="L105" s="352">
        <v>0</v>
      </c>
      <c r="M105" s="348"/>
      <c r="N105" s="348"/>
      <c r="O105" s="359"/>
      <c r="P105" s="360"/>
    </row>
    <row r="106" spans="1:16">
      <c r="A106" s="336"/>
      <c r="B106" s="333"/>
      <c r="C106" s="339"/>
      <c r="D106" s="333"/>
      <c r="E106" s="339"/>
      <c r="F106" s="342"/>
      <c r="G106" s="342">
        <f t="shared" si="1"/>
        <v>0</v>
      </c>
      <c r="H106" s="342"/>
      <c r="I106" s="342"/>
      <c r="J106" s="534" cm="1">
        <f t="array" ref="J106:L106">G106:I106</f>
        <v>0</v>
      </c>
      <c r="K106" s="351">
        <v>0</v>
      </c>
      <c r="L106" s="352">
        <v>0</v>
      </c>
      <c r="M106" s="348"/>
      <c r="N106" s="348"/>
      <c r="O106" s="359"/>
      <c r="P106" s="360"/>
    </row>
    <row r="107" spans="1:16">
      <c r="A107" s="336"/>
      <c r="B107" s="333"/>
      <c r="C107" s="339"/>
      <c r="D107" s="333"/>
      <c r="E107" s="339"/>
      <c r="F107" s="342"/>
      <c r="G107" s="342">
        <f t="shared" si="1"/>
        <v>0</v>
      </c>
      <c r="H107" s="342"/>
      <c r="I107" s="342"/>
      <c r="J107" s="534" cm="1">
        <f t="array" ref="J107:L107">G107:I107</f>
        <v>0</v>
      </c>
      <c r="K107" s="351">
        <v>0</v>
      </c>
      <c r="L107" s="352">
        <v>0</v>
      </c>
      <c r="M107" s="348"/>
      <c r="N107" s="348"/>
      <c r="O107" s="359"/>
      <c r="P107" s="360"/>
    </row>
    <row r="108" spans="1:16">
      <c r="A108" s="336"/>
      <c r="B108" s="333"/>
      <c r="C108" s="339"/>
      <c r="D108" s="333"/>
      <c r="E108" s="339"/>
      <c r="F108" s="342"/>
      <c r="G108" s="342">
        <f t="shared" si="1"/>
        <v>0</v>
      </c>
      <c r="H108" s="342"/>
      <c r="I108" s="342"/>
      <c r="J108" s="534" cm="1">
        <f t="array" ref="J108:L108">G108:I108</f>
        <v>0</v>
      </c>
      <c r="K108" s="351">
        <v>0</v>
      </c>
      <c r="L108" s="352">
        <v>0</v>
      </c>
      <c r="M108" s="348"/>
      <c r="N108" s="348"/>
      <c r="O108" s="359"/>
      <c r="P108" s="360"/>
    </row>
    <row r="109" spans="1:16">
      <c r="A109" s="336"/>
      <c r="B109" s="333"/>
      <c r="C109" s="339"/>
      <c r="D109" s="333"/>
      <c r="E109" s="339"/>
      <c r="F109" s="342"/>
      <c r="G109" s="342">
        <f t="shared" si="1"/>
        <v>0</v>
      </c>
      <c r="H109" s="342"/>
      <c r="I109" s="342"/>
      <c r="J109" s="534" cm="1">
        <f t="array" ref="J109:L109">G109:I109</f>
        <v>0</v>
      </c>
      <c r="K109" s="351">
        <v>0</v>
      </c>
      <c r="L109" s="352">
        <v>0</v>
      </c>
      <c r="M109" s="348"/>
      <c r="N109" s="348"/>
      <c r="O109" s="359"/>
      <c r="P109" s="360"/>
    </row>
    <row r="110" spans="1:16">
      <c r="A110" s="336"/>
      <c r="B110" s="333"/>
      <c r="C110" s="339"/>
      <c r="D110" s="333"/>
      <c r="E110" s="339"/>
      <c r="F110" s="342"/>
      <c r="G110" s="342">
        <f t="shared" si="1"/>
        <v>0</v>
      </c>
      <c r="H110" s="342"/>
      <c r="I110" s="342"/>
      <c r="J110" s="534" cm="1">
        <f t="array" ref="J110:L110">G110:I110</f>
        <v>0</v>
      </c>
      <c r="K110" s="351">
        <v>0</v>
      </c>
      <c r="L110" s="352">
        <v>0</v>
      </c>
      <c r="M110" s="348"/>
      <c r="N110" s="348"/>
      <c r="O110" s="359"/>
      <c r="P110" s="360"/>
    </row>
    <row r="111" spans="1:16">
      <c r="A111" s="336"/>
      <c r="B111" s="333"/>
      <c r="C111" s="339"/>
      <c r="D111" s="333"/>
      <c r="E111" s="339"/>
      <c r="F111" s="342"/>
      <c r="G111" s="342">
        <f t="shared" si="1"/>
        <v>0</v>
      </c>
      <c r="H111" s="342"/>
      <c r="I111" s="342"/>
      <c r="J111" s="534" cm="1">
        <f t="array" ref="J111:L111">G111:I111</f>
        <v>0</v>
      </c>
      <c r="K111" s="351">
        <v>0</v>
      </c>
      <c r="L111" s="352">
        <v>0</v>
      </c>
      <c r="M111" s="348"/>
      <c r="N111" s="348"/>
      <c r="O111" s="359"/>
      <c r="P111" s="360"/>
    </row>
    <row r="112" spans="1:16">
      <c r="A112" s="336"/>
      <c r="B112" s="333"/>
      <c r="C112" s="339"/>
      <c r="D112" s="333"/>
      <c r="E112" s="339"/>
      <c r="F112" s="342"/>
      <c r="G112" s="342">
        <f t="shared" si="1"/>
        <v>0</v>
      </c>
      <c r="H112" s="342"/>
      <c r="I112" s="342"/>
      <c r="J112" s="534" cm="1">
        <f t="array" ref="J112:L112">G112:I112</f>
        <v>0</v>
      </c>
      <c r="K112" s="351">
        <v>0</v>
      </c>
      <c r="L112" s="352">
        <v>0</v>
      </c>
      <c r="M112" s="348"/>
      <c r="N112" s="348"/>
      <c r="O112" s="359"/>
      <c r="P112" s="360"/>
    </row>
    <row r="113" spans="1:16">
      <c r="A113" s="336"/>
      <c r="B113" s="333"/>
      <c r="C113" s="339"/>
      <c r="D113" s="333"/>
      <c r="E113" s="339"/>
      <c r="F113" s="342"/>
      <c r="G113" s="342">
        <f t="shared" si="1"/>
        <v>0</v>
      </c>
      <c r="H113" s="342"/>
      <c r="I113" s="342"/>
      <c r="J113" s="534" cm="1">
        <f t="array" ref="J113:L113">G113:I113</f>
        <v>0</v>
      </c>
      <c r="K113" s="351">
        <v>0</v>
      </c>
      <c r="L113" s="352">
        <v>0</v>
      </c>
      <c r="M113" s="348"/>
      <c r="N113" s="348"/>
      <c r="O113" s="359"/>
      <c r="P113" s="360"/>
    </row>
    <row r="114" spans="1:16">
      <c r="A114" s="336"/>
      <c r="B114" s="333"/>
      <c r="C114" s="339"/>
      <c r="D114" s="333"/>
      <c r="E114" s="339"/>
      <c r="F114" s="342"/>
      <c r="G114" s="342">
        <f t="shared" si="1"/>
        <v>0</v>
      </c>
      <c r="H114" s="342"/>
      <c r="I114" s="342"/>
      <c r="J114" s="534" cm="1">
        <f t="array" ref="J114:L114">G114:I114</f>
        <v>0</v>
      </c>
      <c r="K114" s="351">
        <v>0</v>
      </c>
      <c r="L114" s="352">
        <v>0</v>
      </c>
      <c r="M114" s="348"/>
      <c r="N114" s="348"/>
      <c r="O114" s="359"/>
      <c r="P114" s="360"/>
    </row>
    <row r="115" spans="1:16">
      <c r="A115" s="336"/>
      <c r="B115" s="333"/>
      <c r="C115" s="339"/>
      <c r="D115" s="333"/>
      <c r="E115" s="339"/>
      <c r="F115" s="342"/>
      <c r="G115" s="342">
        <f t="shared" si="1"/>
        <v>0</v>
      </c>
      <c r="H115" s="342"/>
      <c r="I115" s="342"/>
      <c r="J115" s="534" cm="1">
        <f t="array" ref="J115:L115">G115:I115</f>
        <v>0</v>
      </c>
      <c r="K115" s="351">
        <v>0</v>
      </c>
      <c r="L115" s="352">
        <v>0</v>
      </c>
      <c r="M115" s="348"/>
      <c r="N115" s="348"/>
      <c r="O115" s="359"/>
      <c r="P115" s="360"/>
    </row>
    <row r="116" spans="1:16">
      <c r="A116" s="336"/>
      <c r="B116" s="333"/>
      <c r="C116" s="339"/>
      <c r="D116" s="333"/>
      <c r="E116" s="339"/>
      <c r="F116" s="342"/>
      <c r="G116" s="342">
        <f t="shared" si="1"/>
        <v>0</v>
      </c>
      <c r="H116" s="342"/>
      <c r="I116" s="342"/>
      <c r="J116" s="534" cm="1">
        <f t="array" ref="J116:L116">G116:I116</f>
        <v>0</v>
      </c>
      <c r="K116" s="351">
        <v>0</v>
      </c>
      <c r="L116" s="352">
        <v>0</v>
      </c>
      <c r="M116" s="348"/>
      <c r="N116" s="348"/>
      <c r="O116" s="359"/>
      <c r="P116" s="360"/>
    </row>
    <row r="117" spans="1:16">
      <c r="A117" s="336"/>
      <c r="B117" s="333"/>
      <c r="C117" s="339"/>
      <c r="D117" s="333"/>
      <c r="E117" s="339"/>
      <c r="F117" s="342"/>
      <c r="G117" s="342">
        <f t="shared" si="1"/>
        <v>0</v>
      </c>
      <c r="H117" s="342"/>
      <c r="I117" s="342"/>
      <c r="J117" s="534" cm="1">
        <f t="array" ref="J117:L117">G117:I117</f>
        <v>0</v>
      </c>
      <c r="K117" s="351">
        <v>0</v>
      </c>
      <c r="L117" s="352">
        <v>0</v>
      </c>
      <c r="M117" s="348"/>
      <c r="N117" s="348"/>
      <c r="O117" s="359"/>
      <c r="P117" s="360"/>
    </row>
    <row r="118" spans="1:16">
      <c r="A118" s="336"/>
      <c r="B118" s="333"/>
      <c r="C118" s="339"/>
      <c r="D118" s="333"/>
      <c r="E118" s="339"/>
      <c r="F118" s="342"/>
      <c r="G118" s="342">
        <f t="shared" si="1"/>
        <v>0</v>
      </c>
      <c r="H118" s="342"/>
      <c r="I118" s="342"/>
      <c r="J118" s="534" cm="1">
        <f t="array" ref="J118:L118">G118:I118</f>
        <v>0</v>
      </c>
      <c r="K118" s="351">
        <v>0</v>
      </c>
      <c r="L118" s="352">
        <v>0</v>
      </c>
      <c r="M118" s="348"/>
      <c r="N118" s="348"/>
      <c r="O118" s="359"/>
      <c r="P118" s="360"/>
    </row>
    <row r="119" spans="1:16">
      <c r="A119" s="336"/>
      <c r="B119" s="333"/>
      <c r="C119" s="339"/>
      <c r="D119" s="333"/>
      <c r="E119" s="339"/>
      <c r="F119" s="342"/>
      <c r="G119" s="342">
        <f t="shared" si="1"/>
        <v>0</v>
      </c>
      <c r="H119" s="342"/>
      <c r="I119" s="342"/>
      <c r="J119" s="534" cm="1">
        <f t="array" ref="J119:L119">G119:I119</f>
        <v>0</v>
      </c>
      <c r="K119" s="351">
        <v>0</v>
      </c>
      <c r="L119" s="352">
        <v>0</v>
      </c>
      <c r="M119" s="348"/>
      <c r="N119" s="348"/>
      <c r="O119" s="359"/>
      <c r="P119" s="360"/>
    </row>
    <row r="120" spans="1:16">
      <c r="A120" s="336"/>
      <c r="B120" s="333"/>
      <c r="C120" s="339"/>
      <c r="D120" s="333"/>
      <c r="E120" s="339"/>
      <c r="F120" s="342"/>
      <c r="G120" s="342">
        <f t="shared" si="1"/>
        <v>0</v>
      </c>
      <c r="H120" s="342"/>
      <c r="I120" s="342"/>
      <c r="J120" s="534" cm="1">
        <f t="array" ref="J120:L120">G120:I120</f>
        <v>0</v>
      </c>
      <c r="K120" s="351">
        <v>0</v>
      </c>
      <c r="L120" s="352">
        <v>0</v>
      </c>
      <c r="M120" s="348"/>
      <c r="N120" s="348"/>
      <c r="O120" s="359"/>
      <c r="P120" s="360"/>
    </row>
    <row r="121" spans="1:16">
      <c r="A121" s="336"/>
      <c r="B121" s="333"/>
      <c r="C121" s="339"/>
      <c r="D121" s="333"/>
      <c r="E121" s="339"/>
      <c r="F121" s="342"/>
      <c r="G121" s="342">
        <f t="shared" si="1"/>
        <v>0</v>
      </c>
      <c r="H121" s="342"/>
      <c r="I121" s="342"/>
      <c r="J121" s="534" cm="1">
        <f t="array" ref="J121:L121">G121:I121</f>
        <v>0</v>
      </c>
      <c r="K121" s="351">
        <v>0</v>
      </c>
      <c r="L121" s="352">
        <v>0</v>
      </c>
      <c r="M121" s="348"/>
      <c r="N121" s="348"/>
      <c r="O121" s="359"/>
      <c r="P121" s="360"/>
    </row>
    <row r="122" spans="1:16">
      <c r="A122" s="336"/>
      <c r="B122" s="333"/>
      <c r="C122" s="339"/>
      <c r="D122" s="333"/>
      <c r="E122" s="339"/>
      <c r="F122" s="342"/>
      <c r="G122" s="342">
        <f t="shared" si="1"/>
        <v>0</v>
      </c>
      <c r="H122" s="342"/>
      <c r="I122" s="342"/>
      <c r="J122" s="534" cm="1">
        <f t="array" ref="J122:L122">G122:I122</f>
        <v>0</v>
      </c>
      <c r="K122" s="351">
        <v>0</v>
      </c>
      <c r="L122" s="352">
        <v>0</v>
      </c>
      <c r="M122" s="348"/>
      <c r="N122" s="348"/>
      <c r="O122" s="359"/>
      <c r="P122" s="360"/>
    </row>
    <row r="123" spans="1:16">
      <c r="A123" s="336"/>
      <c r="B123" s="333"/>
      <c r="C123" s="339"/>
      <c r="D123" s="333"/>
      <c r="E123" s="339"/>
      <c r="F123" s="342"/>
      <c r="G123" s="342">
        <f t="shared" si="1"/>
        <v>0</v>
      </c>
      <c r="H123" s="342"/>
      <c r="I123" s="342"/>
      <c r="J123" s="534" cm="1">
        <f t="array" ref="J123:L123">G123:I123</f>
        <v>0</v>
      </c>
      <c r="K123" s="351">
        <v>0</v>
      </c>
      <c r="L123" s="352">
        <v>0</v>
      </c>
      <c r="M123" s="348"/>
      <c r="N123" s="348"/>
      <c r="O123" s="359"/>
      <c r="P123" s="360"/>
    </row>
    <row r="124" spans="1:16">
      <c r="A124" s="336"/>
      <c r="B124" s="333"/>
      <c r="C124" s="339"/>
      <c r="D124" s="333"/>
      <c r="E124" s="339"/>
      <c r="F124" s="342"/>
      <c r="G124" s="342">
        <f t="shared" si="1"/>
        <v>0</v>
      </c>
      <c r="H124" s="342"/>
      <c r="I124" s="342"/>
      <c r="J124" s="534" cm="1">
        <f t="array" ref="J124:L124">G124:I124</f>
        <v>0</v>
      </c>
      <c r="K124" s="351">
        <v>0</v>
      </c>
      <c r="L124" s="352">
        <v>0</v>
      </c>
      <c r="M124" s="348"/>
      <c r="N124" s="348"/>
      <c r="O124" s="359"/>
      <c r="P124" s="360"/>
    </row>
    <row r="125" spans="1:16">
      <c r="A125" s="336"/>
      <c r="B125" s="333"/>
      <c r="C125" s="339"/>
      <c r="D125" s="333"/>
      <c r="E125" s="339"/>
      <c r="F125" s="342"/>
      <c r="G125" s="342">
        <f t="shared" si="1"/>
        <v>0</v>
      </c>
      <c r="H125" s="342"/>
      <c r="I125" s="342"/>
      <c r="J125" s="534" cm="1">
        <f t="array" ref="J125:L125">G125:I125</f>
        <v>0</v>
      </c>
      <c r="K125" s="351">
        <v>0</v>
      </c>
      <c r="L125" s="352">
        <v>0</v>
      </c>
      <c r="M125" s="348"/>
      <c r="N125" s="348"/>
      <c r="O125" s="359"/>
      <c r="P125" s="360"/>
    </row>
    <row r="126" spans="1:16">
      <c r="A126" s="336"/>
      <c r="B126" s="333"/>
      <c r="C126" s="339"/>
      <c r="D126" s="333"/>
      <c r="E126" s="339"/>
      <c r="F126" s="342"/>
      <c r="G126" s="342">
        <f t="shared" si="1"/>
        <v>0</v>
      </c>
      <c r="H126" s="342"/>
      <c r="I126" s="342"/>
      <c r="J126" s="534" cm="1">
        <f t="array" ref="J126:L126">G126:I126</f>
        <v>0</v>
      </c>
      <c r="K126" s="351">
        <v>0</v>
      </c>
      <c r="L126" s="352">
        <v>0</v>
      </c>
      <c r="M126" s="348"/>
      <c r="N126" s="348"/>
      <c r="O126" s="359"/>
      <c r="P126" s="360"/>
    </row>
    <row r="127" spans="1:16">
      <c r="A127" s="336"/>
      <c r="B127" s="333"/>
      <c r="C127" s="339"/>
      <c r="D127" s="333"/>
      <c r="E127" s="339"/>
      <c r="F127" s="342"/>
      <c r="G127" s="342">
        <f t="shared" si="1"/>
        <v>0</v>
      </c>
      <c r="H127" s="342"/>
      <c r="I127" s="342"/>
      <c r="J127" s="534" cm="1">
        <f t="array" ref="J127:L127">G127:I127</f>
        <v>0</v>
      </c>
      <c r="K127" s="351">
        <v>0</v>
      </c>
      <c r="L127" s="352">
        <v>0</v>
      </c>
      <c r="M127" s="348"/>
      <c r="N127" s="348"/>
      <c r="O127" s="359"/>
      <c r="P127" s="360"/>
    </row>
    <row r="128" spans="1:16">
      <c r="A128" s="336"/>
      <c r="B128" s="333"/>
      <c r="C128" s="339"/>
      <c r="D128" s="333"/>
      <c r="E128" s="339"/>
      <c r="F128" s="342"/>
      <c r="G128" s="342">
        <f t="shared" si="1"/>
        <v>0</v>
      </c>
      <c r="H128" s="342"/>
      <c r="I128" s="342"/>
      <c r="J128" s="534" cm="1">
        <f t="array" ref="J128:L128">G128:I128</f>
        <v>0</v>
      </c>
      <c r="K128" s="351">
        <v>0</v>
      </c>
      <c r="L128" s="352">
        <v>0</v>
      </c>
      <c r="M128" s="348"/>
      <c r="N128" s="348"/>
      <c r="O128" s="359"/>
      <c r="P128" s="360"/>
    </row>
    <row r="129" spans="1:16">
      <c r="A129" s="336"/>
      <c r="B129" s="333"/>
      <c r="C129" s="339"/>
      <c r="D129" s="333"/>
      <c r="E129" s="339"/>
      <c r="F129" s="342"/>
      <c r="G129" s="342">
        <f t="shared" si="1"/>
        <v>0</v>
      </c>
      <c r="H129" s="342"/>
      <c r="I129" s="342"/>
      <c r="J129" s="534" cm="1">
        <f t="array" ref="J129:L129">G129:I129</f>
        <v>0</v>
      </c>
      <c r="K129" s="351">
        <v>0</v>
      </c>
      <c r="L129" s="352">
        <v>0</v>
      </c>
      <c r="M129" s="348"/>
      <c r="N129" s="348"/>
      <c r="O129" s="359"/>
      <c r="P129" s="360"/>
    </row>
    <row r="130" spans="1:16">
      <c r="A130" s="336"/>
      <c r="B130" s="333"/>
      <c r="C130" s="339"/>
      <c r="D130" s="333"/>
      <c r="E130" s="339"/>
      <c r="F130" s="342"/>
      <c r="G130" s="342">
        <f t="shared" si="1"/>
        <v>0</v>
      </c>
      <c r="H130" s="342"/>
      <c r="I130" s="342"/>
      <c r="J130" s="534" cm="1">
        <f t="array" ref="J130:L130">G130:I130</f>
        <v>0</v>
      </c>
      <c r="K130" s="351">
        <v>0</v>
      </c>
      <c r="L130" s="352">
        <v>0</v>
      </c>
      <c r="M130" s="348"/>
      <c r="N130" s="348"/>
      <c r="O130" s="359"/>
      <c r="P130" s="360"/>
    </row>
    <row r="131" spans="1:16">
      <c r="A131" s="336"/>
      <c r="B131" s="333"/>
      <c r="C131" s="339"/>
      <c r="D131" s="333"/>
      <c r="E131" s="339"/>
      <c r="F131" s="342"/>
      <c r="G131" s="342">
        <f t="shared" si="1"/>
        <v>0</v>
      </c>
      <c r="H131" s="342"/>
      <c r="I131" s="342"/>
      <c r="J131" s="534" cm="1">
        <f t="array" ref="J131:L131">G131:I131</f>
        <v>0</v>
      </c>
      <c r="K131" s="351">
        <v>0</v>
      </c>
      <c r="L131" s="352">
        <v>0</v>
      </c>
      <c r="M131" s="348"/>
      <c r="N131" s="348"/>
      <c r="O131" s="359"/>
      <c r="P131" s="360"/>
    </row>
    <row r="132" spans="1:16">
      <c r="A132" s="336"/>
      <c r="B132" s="333"/>
      <c r="C132" s="339"/>
      <c r="D132" s="333"/>
      <c r="E132" s="339"/>
      <c r="F132" s="342"/>
      <c r="G132" s="342">
        <f t="shared" si="1"/>
        <v>0</v>
      </c>
      <c r="H132" s="342"/>
      <c r="I132" s="342"/>
      <c r="J132" s="534" cm="1">
        <f t="array" ref="J132:L132">G132:I132</f>
        <v>0</v>
      </c>
      <c r="K132" s="351">
        <v>0</v>
      </c>
      <c r="L132" s="352">
        <v>0</v>
      </c>
      <c r="M132" s="348"/>
      <c r="N132" s="348"/>
      <c r="O132" s="359"/>
      <c r="P132" s="360"/>
    </row>
    <row r="133" spans="1:16">
      <c r="A133" s="336"/>
      <c r="B133" s="333"/>
      <c r="C133" s="339"/>
      <c r="D133" s="333"/>
      <c r="E133" s="339"/>
      <c r="F133" s="342"/>
      <c r="G133" s="342">
        <f t="shared" si="1"/>
        <v>0</v>
      </c>
      <c r="H133" s="342"/>
      <c r="I133" s="342"/>
      <c r="J133" s="534" cm="1">
        <f t="array" ref="J133:L133">G133:I133</f>
        <v>0</v>
      </c>
      <c r="K133" s="351">
        <v>0</v>
      </c>
      <c r="L133" s="352">
        <v>0</v>
      </c>
      <c r="M133" s="348"/>
      <c r="N133" s="348"/>
      <c r="O133" s="359"/>
      <c r="P133" s="360"/>
    </row>
    <row r="134" spans="1:16">
      <c r="A134" s="336"/>
      <c r="B134" s="333"/>
      <c r="C134" s="339"/>
      <c r="D134" s="333"/>
      <c r="E134" s="339"/>
      <c r="F134" s="342"/>
      <c r="G134" s="342">
        <f t="shared" ref="G134:G142" si="2">E134*F134</f>
        <v>0</v>
      </c>
      <c r="H134" s="342"/>
      <c r="I134" s="342"/>
      <c r="J134" s="534" cm="1">
        <f t="array" ref="J134:L134">G134:I134</f>
        <v>0</v>
      </c>
      <c r="K134" s="351">
        <v>0</v>
      </c>
      <c r="L134" s="352">
        <v>0</v>
      </c>
      <c r="M134" s="348"/>
      <c r="N134" s="348"/>
      <c r="O134" s="359"/>
      <c r="P134" s="360"/>
    </row>
    <row r="135" spans="1:16">
      <c r="A135" s="336"/>
      <c r="B135" s="333"/>
      <c r="C135" s="339"/>
      <c r="D135" s="333"/>
      <c r="E135" s="339"/>
      <c r="F135" s="342"/>
      <c r="G135" s="342">
        <f t="shared" si="2"/>
        <v>0</v>
      </c>
      <c r="H135" s="342"/>
      <c r="I135" s="342"/>
      <c r="J135" s="534" cm="1">
        <f t="array" ref="J135:L135">G135:I135</f>
        <v>0</v>
      </c>
      <c r="K135" s="351">
        <v>0</v>
      </c>
      <c r="L135" s="352">
        <v>0</v>
      </c>
      <c r="M135" s="348"/>
      <c r="N135" s="348"/>
      <c r="O135" s="359"/>
      <c r="P135" s="360"/>
    </row>
    <row r="136" spans="1:16">
      <c r="A136" s="336"/>
      <c r="B136" s="333"/>
      <c r="C136" s="339"/>
      <c r="D136" s="333"/>
      <c r="E136" s="339"/>
      <c r="F136" s="342"/>
      <c r="G136" s="342">
        <f t="shared" si="2"/>
        <v>0</v>
      </c>
      <c r="H136" s="342"/>
      <c r="I136" s="342"/>
      <c r="J136" s="534" cm="1">
        <f t="array" ref="J136:L136">G136:I136</f>
        <v>0</v>
      </c>
      <c r="K136" s="351">
        <v>0</v>
      </c>
      <c r="L136" s="352">
        <v>0</v>
      </c>
      <c r="M136" s="348"/>
      <c r="N136" s="348"/>
      <c r="O136" s="359"/>
      <c r="P136" s="360"/>
    </row>
    <row r="137" spans="1:16" ht="15" customHeight="1">
      <c r="A137" s="337"/>
      <c r="B137" s="334"/>
      <c r="C137" s="340"/>
      <c r="D137" s="334"/>
      <c r="E137" s="340"/>
      <c r="F137" s="343"/>
      <c r="G137" s="342">
        <f t="shared" si="2"/>
        <v>0</v>
      </c>
      <c r="H137" s="343"/>
      <c r="I137" s="343"/>
      <c r="J137" s="534" cm="1">
        <f t="array" ref="J137:L137">G137:I137</f>
        <v>0</v>
      </c>
      <c r="K137" s="351">
        <v>0</v>
      </c>
      <c r="L137" s="352">
        <v>0</v>
      </c>
      <c r="M137" s="349"/>
      <c r="N137" s="349"/>
      <c r="O137" s="361"/>
      <c r="P137" s="362"/>
    </row>
    <row r="138" spans="1:16" ht="15" customHeight="1">
      <c r="A138" s="337"/>
      <c r="B138" s="334"/>
      <c r="C138" s="340"/>
      <c r="D138" s="334"/>
      <c r="E138" s="340"/>
      <c r="F138" s="343"/>
      <c r="G138" s="342">
        <f t="shared" si="2"/>
        <v>0</v>
      </c>
      <c r="H138" s="343"/>
      <c r="I138" s="343"/>
      <c r="J138" s="534" cm="1">
        <f t="array" ref="J138:L138">G138:I138</f>
        <v>0</v>
      </c>
      <c r="K138" s="351">
        <v>0</v>
      </c>
      <c r="L138" s="352">
        <v>0</v>
      </c>
      <c r="M138" s="349"/>
      <c r="N138" s="349"/>
      <c r="O138" s="361"/>
      <c r="P138" s="362"/>
    </row>
    <row r="139" spans="1:16" ht="15" customHeight="1">
      <c r="A139" s="337"/>
      <c r="B139" s="334"/>
      <c r="C139" s="340"/>
      <c r="D139" s="334"/>
      <c r="E139" s="340"/>
      <c r="F139" s="343"/>
      <c r="G139" s="342">
        <f t="shared" si="2"/>
        <v>0</v>
      </c>
      <c r="H139" s="343"/>
      <c r="I139" s="343"/>
      <c r="J139" s="534" cm="1">
        <f t="array" ref="J139:L139">G139:I139</f>
        <v>0</v>
      </c>
      <c r="K139" s="351">
        <v>0</v>
      </c>
      <c r="L139" s="352">
        <v>0</v>
      </c>
      <c r="M139" s="349"/>
      <c r="N139" s="349"/>
      <c r="O139" s="361"/>
      <c r="P139" s="362"/>
    </row>
    <row r="140" spans="1:16" ht="15" customHeight="1">
      <c r="A140" s="337"/>
      <c r="B140" s="334"/>
      <c r="C140" s="340"/>
      <c r="D140" s="334"/>
      <c r="E140" s="340"/>
      <c r="F140" s="343"/>
      <c r="G140" s="342">
        <f t="shared" si="2"/>
        <v>0</v>
      </c>
      <c r="H140" s="343"/>
      <c r="I140" s="343"/>
      <c r="J140" s="534" cm="1">
        <f t="array" ref="J140:L140">G140:I140</f>
        <v>0</v>
      </c>
      <c r="K140" s="351">
        <v>0</v>
      </c>
      <c r="L140" s="352">
        <v>0</v>
      </c>
      <c r="M140" s="349"/>
      <c r="N140" s="349"/>
      <c r="O140" s="361"/>
      <c r="P140" s="362"/>
    </row>
    <row r="141" spans="1:16" ht="15" customHeight="1">
      <c r="A141" s="337"/>
      <c r="B141" s="334"/>
      <c r="C141" s="340"/>
      <c r="D141" s="334"/>
      <c r="E141" s="340"/>
      <c r="F141" s="343"/>
      <c r="G141" s="342">
        <f t="shared" si="2"/>
        <v>0</v>
      </c>
      <c r="H141" s="343"/>
      <c r="I141" s="343"/>
      <c r="J141" s="534" cm="1">
        <f t="array" ref="J141:L141">G141:I141</f>
        <v>0</v>
      </c>
      <c r="K141" s="351">
        <v>0</v>
      </c>
      <c r="L141" s="352">
        <v>0</v>
      </c>
      <c r="M141" s="349"/>
      <c r="N141" s="349"/>
      <c r="O141" s="361"/>
      <c r="P141" s="362"/>
    </row>
    <row r="142" spans="1:16" ht="15" thickBot="1">
      <c r="A142" s="338"/>
      <c r="B142" s="335"/>
      <c r="C142" s="341"/>
      <c r="D142" s="335"/>
      <c r="E142" s="341"/>
      <c r="F142" s="344"/>
      <c r="G142" s="344">
        <f t="shared" si="2"/>
        <v>0</v>
      </c>
      <c r="H142" s="344"/>
      <c r="I142" s="345"/>
      <c r="J142" s="534" cm="1">
        <f t="array" ref="J142:L142">G142:I142</f>
        <v>0</v>
      </c>
      <c r="K142" s="351">
        <v>0</v>
      </c>
      <c r="L142" s="352">
        <v>0</v>
      </c>
      <c r="M142" s="350"/>
      <c r="N142" s="350"/>
      <c r="O142" s="363"/>
      <c r="P142" s="364"/>
    </row>
    <row r="143" spans="1:16" ht="19.5" customHeight="1" thickBot="1">
      <c r="H143" s="366"/>
      <c r="I143" s="529" t="s">
        <v>74</v>
      </c>
      <c r="J143" s="530">
        <f>SUM(J5:J142)</f>
        <v>0</v>
      </c>
      <c r="K143" s="346"/>
      <c r="L143" s="346"/>
      <c r="M143" s="5"/>
      <c r="N143" s="5"/>
      <c r="O143" s="5"/>
    </row>
    <row r="144" spans="1:16" ht="22.95" hidden="1" customHeight="1" thickBot="1">
      <c r="G144" s="103" t="s">
        <v>75</v>
      </c>
      <c r="H144" s="365"/>
      <c r="I144" s="103"/>
      <c r="J144" s="109" t="e">
        <f>J143-#REF!</f>
        <v>#REF!</v>
      </c>
      <c r="K144" s="347"/>
      <c r="L144" s="347"/>
      <c r="M144" s="5"/>
      <c r="N144" s="5"/>
      <c r="O144" s="5"/>
    </row>
  </sheetData>
  <mergeCells count="6">
    <mergeCell ref="C2:D2"/>
    <mergeCell ref="A1:P1"/>
    <mergeCell ref="N3:O3"/>
    <mergeCell ref="E3:F3"/>
    <mergeCell ref="A2:B2"/>
    <mergeCell ref="E2:F2"/>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5F366-D7B3-4D51-9E82-F4E9974677B4}">
  <sheetPr>
    <tabColor theme="9" tint="-0.249977111117893"/>
  </sheetPr>
  <dimension ref="A1:G60"/>
  <sheetViews>
    <sheetView showGridLines="0" workbookViewId="0">
      <pane ySplit="3" topLeftCell="A51" activePane="bottomLeft" state="frozen"/>
      <selection pane="bottomLeft" activeCell="E59" sqref="E59:F59"/>
    </sheetView>
  </sheetViews>
  <sheetFormatPr defaultRowHeight="14.4"/>
  <cols>
    <col min="1" max="2" width="33.5546875" customWidth="1"/>
    <col min="3" max="3" width="16.21875" customWidth="1"/>
    <col min="4" max="4" width="15.88671875" customWidth="1"/>
    <col min="5" max="5" width="23" customWidth="1"/>
    <col min="6" max="6" width="17.21875" customWidth="1"/>
    <col min="7" max="7" width="32.33203125" customWidth="1"/>
  </cols>
  <sheetData>
    <row r="1" spans="1:7" ht="29.4" customHeight="1" thickBot="1">
      <c r="A1" s="111" t="s">
        <v>76</v>
      </c>
      <c r="B1" s="1"/>
      <c r="F1" s="3"/>
    </row>
    <row r="2" spans="1:7" s="167" customFormat="1" ht="24" customHeight="1" thickBot="1">
      <c r="A2" s="411" t="str">
        <f>Summary!B2</f>
        <v xml:space="preserve">Applicant: </v>
      </c>
      <c r="B2" s="412"/>
      <c r="C2" s="413" t="str">
        <f>Summary!B3</f>
        <v xml:space="preserve">Project #:  </v>
      </c>
      <c r="D2" s="414" t="str">
        <f>Summary!B5</f>
        <v>Disaster #:</v>
      </c>
      <c r="F2" s="410"/>
    </row>
    <row r="3" spans="1:7" ht="28.8" customHeight="1" thickBot="1">
      <c r="A3" s="476" t="s">
        <v>66</v>
      </c>
      <c r="B3" s="469" t="s">
        <v>99</v>
      </c>
      <c r="C3" s="470" t="s">
        <v>79</v>
      </c>
      <c r="D3" s="470" t="s">
        <v>70</v>
      </c>
      <c r="E3" s="471" t="s">
        <v>576</v>
      </c>
      <c r="F3" s="477" t="s">
        <v>1549</v>
      </c>
      <c r="G3" s="478" t="s">
        <v>577</v>
      </c>
    </row>
    <row r="4" spans="1:7" ht="15" thickTop="1">
      <c r="A4" s="473"/>
      <c r="B4" s="473"/>
      <c r="C4" s="467"/>
      <c r="D4" s="467"/>
      <c r="E4" s="467"/>
      <c r="F4" s="474"/>
      <c r="G4" s="475"/>
    </row>
    <row r="5" spans="1:7">
      <c r="A5" s="367"/>
      <c r="B5" s="367"/>
      <c r="C5" s="368"/>
      <c r="D5" s="368"/>
      <c r="E5" s="368"/>
      <c r="F5" s="369"/>
      <c r="G5" s="370"/>
    </row>
    <row r="6" spans="1:7">
      <c r="A6" s="367"/>
      <c r="B6" s="367"/>
      <c r="C6" s="368"/>
      <c r="D6" s="368"/>
      <c r="E6" s="368"/>
      <c r="F6" s="369"/>
      <c r="G6" s="370"/>
    </row>
    <row r="7" spans="1:7">
      <c r="A7" s="367"/>
      <c r="B7" s="367"/>
      <c r="C7" s="368"/>
      <c r="D7" s="368"/>
      <c r="E7" s="368"/>
      <c r="F7" s="369"/>
      <c r="G7" s="370"/>
    </row>
    <row r="8" spans="1:7">
      <c r="A8" s="367"/>
      <c r="B8" s="367"/>
      <c r="C8" s="368"/>
      <c r="D8" s="368"/>
      <c r="E8" s="368"/>
      <c r="F8" s="369"/>
      <c r="G8" s="370"/>
    </row>
    <row r="9" spans="1:7">
      <c r="A9" s="367"/>
      <c r="B9" s="367"/>
      <c r="C9" s="368"/>
      <c r="D9" s="368"/>
      <c r="E9" s="368"/>
      <c r="F9" s="369"/>
      <c r="G9" s="370"/>
    </row>
    <row r="10" spans="1:7">
      <c r="A10" s="367"/>
      <c r="B10" s="367"/>
      <c r="C10" s="368"/>
      <c r="D10" s="368"/>
      <c r="E10" s="368"/>
      <c r="F10" s="369"/>
      <c r="G10" s="370"/>
    </row>
    <row r="11" spans="1:7">
      <c r="A11" s="367"/>
      <c r="B11" s="367"/>
      <c r="C11" s="368"/>
      <c r="D11" s="368"/>
      <c r="E11" s="368"/>
      <c r="F11" s="369"/>
      <c r="G11" s="370"/>
    </row>
    <row r="12" spans="1:7">
      <c r="A12" s="367"/>
      <c r="B12" s="367"/>
      <c r="C12" s="368"/>
      <c r="D12" s="368"/>
      <c r="E12" s="368"/>
      <c r="F12" s="369"/>
      <c r="G12" s="370"/>
    </row>
    <row r="13" spans="1:7">
      <c r="A13" s="367"/>
      <c r="B13" s="367"/>
      <c r="C13" s="368"/>
      <c r="D13" s="368"/>
      <c r="E13" s="368"/>
      <c r="F13" s="369"/>
      <c r="G13" s="370"/>
    </row>
    <row r="14" spans="1:7">
      <c r="A14" s="367"/>
      <c r="B14" s="367"/>
      <c r="C14" s="368"/>
      <c r="D14" s="368"/>
      <c r="E14" s="368"/>
      <c r="F14" s="369"/>
      <c r="G14" s="370"/>
    </row>
    <row r="15" spans="1:7">
      <c r="A15" s="367"/>
      <c r="B15" s="367"/>
      <c r="C15" s="368"/>
      <c r="D15" s="368"/>
      <c r="E15" s="368"/>
      <c r="F15" s="369"/>
      <c r="G15" s="370"/>
    </row>
    <row r="16" spans="1:7">
      <c r="A16" s="367"/>
      <c r="B16" s="367"/>
      <c r="C16" s="368"/>
      <c r="D16" s="368"/>
      <c r="E16" s="368"/>
      <c r="F16" s="369"/>
      <c r="G16" s="370"/>
    </row>
    <row r="17" spans="1:7">
      <c r="A17" s="367"/>
      <c r="B17" s="367"/>
      <c r="C17" s="368"/>
      <c r="D17" s="368"/>
      <c r="E17" s="368"/>
      <c r="F17" s="369"/>
      <c r="G17" s="370"/>
    </row>
    <row r="18" spans="1:7">
      <c r="A18" s="367"/>
      <c r="B18" s="367"/>
      <c r="C18" s="368"/>
      <c r="D18" s="368"/>
      <c r="E18" s="368"/>
      <c r="F18" s="369"/>
      <c r="G18" s="370"/>
    </row>
    <row r="19" spans="1:7">
      <c r="A19" s="367"/>
      <c r="B19" s="367"/>
      <c r="C19" s="368"/>
      <c r="D19" s="368"/>
      <c r="E19" s="368"/>
      <c r="F19" s="369"/>
      <c r="G19" s="370"/>
    </row>
    <row r="20" spans="1:7">
      <c r="A20" s="367"/>
      <c r="B20" s="367"/>
      <c r="C20" s="368"/>
      <c r="D20" s="368"/>
      <c r="E20" s="368"/>
      <c r="F20" s="369"/>
      <c r="G20" s="370"/>
    </row>
    <row r="21" spans="1:7">
      <c r="A21" s="367"/>
      <c r="B21" s="367"/>
      <c r="C21" s="368"/>
      <c r="D21" s="368"/>
      <c r="E21" s="368"/>
      <c r="F21" s="369"/>
      <c r="G21" s="370"/>
    </row>
    <row r="22" spans="1:7">
      <c r="A22" s="367"/>
      <c r="B22" s="367"/>
      <c r="C22" s="368"/>
      <c r="D22" s="368"/>
      <c r="E22" s="368"/>
      <c r="F22" s="369"/>
      <c r="G22" s="370"/>
    </row>
    <row r="23" spans="1:7">
      <c r="A23" s="367"/>
      <c r="B23" s="367"/>
      <c r="C23" s="368"/>
      <c r="D23" s="368"/>
      <c r="E23" s="368"/>
      <c r="F23" s="369"/>
      <c r="G23" s="370"/>
    </row>
    <row r="24" spans="1:7">
      <c r="A24" s="367"/>
      <c r="B24" s="367"/>
      <c r="C24" s="368"/>
      <c r="D24" s="368"/>
      <c r="E24" s="368"/>
      <c r="F24" s="369"/>
      <c r="G24" s="370"/>
    </row>
    <row r="25" spans="1:7">
      <c r="A25" s="367"/>
      <c r="B25" s="367"/>
      <c r="C25" s="368"/>
      <c r="D25" s="368"/>
      <c r="E25" s="368"/>
      <c r="F25" s="369"/>
      <c r="G25" s="370"/>
    </row>
    <row r="26" spans="1:7">
      <c r="A26" s="367"/>
      <c r="B26" s="367"/>
      <c r="C26" s="368"/>
      <c r="D26" s="368"/>
      <c r="E26" s="368"/>
      <c r="F26" s="369"/>
      <c r="G26" s="370"/>
    </row>
    <row r="27" spans="1:7">
      <c r="A27" s="367"/>
      <c r="B27" s="367"/>
      <c r="C27" s="368"/>
      <c r="D27" s="368"/>
      <c r="E27" s="368"/>
      <c r="F27" s="369"/>
      <c r="G27" s="370"/>
    </row>
    <row r="28" spans="1:7">
      <c r="A28" s="367"/>
      <c r="B28" s="367"/>
      <c r="C28" s="368"/>
      <c r="D28" s="368"/>
      <c r="E28" s="368"/>
      <c r="F28" s="369"/>
      <c r="G28" s="370"/>
    </row>
    <row r="29" spans="1:7">
      <c r="A29" s="367"/>
      <c r="B29" s="367"/>
      <c r="C29" s="368"/>
      <c r="D29" s="368"/>
      <c r="E29" s="368"/>
      <c r="F29" s="369"/>
      <c r="G29" s="370"/>
    </row>
    <row r="30" spans="1:7">
      <c r="A30" s="367"/>
      <c r="B30" s="367"/>
      <c r="C30" s="368"/>
      <c r="D30" s="368"/>
      <c r="E30" s="368"/>
      <c r="F30" s="369"/>
      <c r="G30" s="370"/>
    </row>
    <row r="31" spans="1:7">
      <c r="A31" s="367"/>
      <c r="B31" s="367"/>
      <c r="C31" s="368"/>
      <c r="D31" s="368"/>
      <c r="E31" s="368"/>
      <c r="F31" s="369"/>
      <c r="G31" s="370"/>
    </row>
    <row r="32" spans="1:7">
      <c r="A32" s="367"/>
      <c r="B32" s="367"/>
      <c r="C32" s="368"/>
      <c r="D32" s="368"/>
      <c r="E32" s="368"/>
      <c r="F32" s="369"/>
      <c r="G32" s="370"/>
    </row>
    <row r="33" spans="1:7">
      <c r="A33" s="367"/>
      <c r="B33" s="367"/>
      <c r="C33" s="368"/>
      <c r="D33" s="368"/>
      <c r="E33" s="368"/>
      <c r="F33" s="369"/>
      <c r="G33" s="370"/>
    </row>
    <row r="34" spans="1:7">
      <c r="A34" s="367"/>
      <c r="B34" s="367"/>
      <c r="C34" s="368"/>
      <c r="D34" s="368"/>
      <c r="E34" s="368"/>
      <c r="F34" s="369"/>
      <c r="G34" s="370"/>
    </row>
    <row r="35" spans="1:7">
      <c r="A35" s="367"/>
      <c r="B35" s="367"/>
      <c r="C35" s="368"/>
      <c r="D35" s="368"/>
      <c r="E35" s="368"/>
      <c r="F35" s="369"/>
      <c r="G35" s="370"/>
    </row>
    <row r="36" spans="1:7">
      <c r="A36" s="367"/>
      <c r="B36" s="367"/>
      <c r="C36" s="368"/>
      <c r="D36" s="368"/>
      <c r="E36" s="368"/>
      <c r="F36" s="369"/>
      <c r="G36" s="370"/>
    </row>
    <row r="37" spans="1:7">
      <c r="A37" s="367"/>
      <c r="B37" s="367"/>
      <c r="C37" s="368"/>
      <c r="D37" s="368"/>
      <c r="E37" s="368"/>
      <c r="F37" s="369"/>
      <c r="G37" s="370"/>
    </row>
    <row r="38" spans="1:7">
      <c r="A38" s="367"/>
      <c r="B38" s="367"/>
      <c r="C38" s="368"/>
      <c r="D38" s="368"/>
      <c r="E38" s="368"/>
      <c r="F38" s="369"/>
      <c r="G38" s="370"/>
    </row>
    <row r="39" spans="1:7">
      <c r="A39" s="367"/>
      <c r="B39" s="367"/>
      <c r="C39" s="368"/>
      <c r="D39" s="368"/>
      <c r="E39" s="368"/>
      <c r="F39" s="369"/>
      <c r="G39" s="370"/>
    </row>
    <row r="40" spans="1:7">
      <c r="A40" s="367"/>
      <c r="B40" s="367"/>
      <c r="C40" s="368"/>
      <c r="D40" s="368"/>
      <c r="E40" s="368"/>
      <c r="F40" s="369"/>
      <c r="G40" s="370"/>
    </row>
    <row r="41" spans="1:7">
      <c r="A41" s="367"/>
      <c r="B41" s="367"/>
      <c r="C41" s="368"/>
      <c r="D41" s="368"/>
      <c r="E41" s="368"/>
      <c r="F41" s="369"/>
      <c r="G41" s="370"/>
    </row>
    <row r="42" spans="1:7">
      <c r="A42" s="367"/>
      <c r="B42" s="367"/>
      <c r="C42" s="368"/>
      <c r="D42" s="368"/>
      <c r="E42" s="368"/>
      <c r="F42" s="369"/>
      <c r="G42" s="370"/>
    </row>
    <row r="43" spans="1:7">
      <c r="A43" s="367"/>
      <c r="B43" s="367"/>
      <c r="C43" s="368"/>
      <c r="D43" s="368"/>
      <c r="E43" s="368"/>
      <c r="F43" s="369"/>
      <c r="G43" s="370"/>
    </row>
    <row r="44" spans="1:7">
      <c r="A44" s="367"/>
      <c r="B44" s="367"/>
      <c r="C44" s="368"/>
      <c r="D44" s="368"/>
      <c r="E44" s="368"/>
      <c r="F44" s="369"/>
      <c r="G44" s="370"/>
    </row>
    <row r="45" spans="1:7">
      <c r="A45" s="367"/>
      <c r="B45" s="367"/>
      <c r="C45" s="368"/>
      <c r="D45" s="368"/>
      <c r="E45" s="368"/>
      <c r="F45" s="369"/>
      <c r="G45" s="370"/>
    </row>
    <row r="46" spans="1:7">
      <c r="A46" s="367"/>
      <c r="B46" s="367"/>
      <c r="C46" s="368"/>
      <c r="D46" s="368"/>
      <c r="E46" s="368"/>
      <c r="F46" s="369"/>
      <c r="G46" s="370"/>
    </row>
    <row r="47" spans="1:7">
      <c r="A47" s="367"/>
      <c r="B47" s="367"/>
      <c r="C47" s="368"/>
      <c r="D47" s="368"/>
      <c r="E47" s="368"/>
      <c r="F47" s="369"/>
      <c r="G47" s="370"/>
    </row>
    <row r="48" spans="1:7">
      <c r="A48" s="367"/>
      <c r="B48" s="367"/>
      <c r="C48" s="368"/>
      <c r="D48" s="368"/>
      <c r="E48" s="368"/>
      <c r="F48" s="369"/>
      <c r="G48" s="370"/>
    </row>
    <row r="49" spans="1:7">
      <c r="A49" s="367"/>
      <c r="B49" s="367"/>
      <c r="C49" s="368"/>
      <c r="D49" s="368"/>
      <c r="E49" s="368"/>
      <c r="F49" s="369"/>
      <c r="G49" s="370"/>
    </row>
    <row r="50" spans="1:7">
      <c r="A50" s="367"/>
      <c r="B50" s="367"/>
      <c r="C50" s="368"/>
      <c r="D50" s="368"/>
      <c r="E50" s="368"/>
      <c r="F50" s="369"/>
      <c r="G50" s="370"/>
    </row>
    <row r="51" spans="1:7">
      <c r="A51" s="367"/>
      <c r="B51" s="367"/>
      <c r="C51" s="368"/>
      <c r="D51" s="368"/>
      <c r="E51" s="368"/>
      <c r="F51" s="369"/>
      <c r="G51" s="370"/>
    </row>
    <row r="52" spans="1:7">
      <c r="A52" s="367"/>
      <c r="B52" s="367"/>
      <c r="C52" s="368"/>
      <c r="D52" s="368"/>
      <c r="E52" s="368"/>
      <c r="F52" s="369"/>
      <c r="G52" s="370"/>
    </row>
    <row r="53" spans="1:7">
      <c r="A53" s="367"/>
      <c r="B53" s="367"/>
      <c r="C53" s="368"/>
      <c r="D53" s="368"/>
      <c r="E53" s="368"/>
      <c r="F53" s="369"/>
      <c r="G53" s="370"/>
    </row>
    <row r="54" spans="1:7">
      <c r="A54" s="367"/>
      <c r="B54" s="367"/>
      <c r="C54" s="368"/>
      <c r="D54" s="368"/>
      <c r="E54" s="368"/>
      <c r="F54" s="369"/>
      <c r="G54" s="370"/>
    </row>
    <row r="55" spans="1:7">
      <c r="A55" s="367"/>
      <c r="B55" s="367"/>
      <c r="C55" s="368"/>
      <c r="D55" s="368"/>
      <c r="E55" s="368"/>
      <c r="F55" s="369"/>
      <c r="G55" s="370"/>
    </row>
    <row r="56" spans="1:7">
      <c r="A56" s="367"/>
      <c r="B56" s="367"/>
      <c r="C56" s="368"/>
      <c r="D56" s="368"/>
      <c r="E56" s="368"/>
      <c r="F56" s="369"/>
      <c r="G56" s="370"/>
    </row>
    <row r="57" spans="1:7">
      <c r="A57" s="367"/>
      <c r="B57" s="367"/>
      <c r="C57" s="368"/>
      <c r="D57" s="368"/>
      <c r="E57" s="368"/>
      <c r="F57" s="369"/>
      <c r="G57" s="370"/>
    </row>
    <row r="58" spans="1:7" ht="15" thickBot="1">
      <c r="A58" s="334"/>
      <c r="B58" s="335"/>
      <c r="C58" s="335"/>
      <c r="D58" s="335"/>
      <c r="E58" s="335"/>
      <c r="F58" s="335"/>
      <c r="G58" s="371"/>
    </row>
    <row r="59" spans="1:7" ht="22.2" customHeight="1" thickBot="1">
      <c r="A59" s="42"/>
      <c r="B59" s="316"/>
      <c r="E59" s="527" t="s">
        <v>74</v>
      </c>
      <c r="F59" s="528">
        <f>SUM(F4:F58)</f>
        <v>0</v>
      </c>
      <c r="G59" s="42"/>
    </row>
    <row r="60" spans="1:7" ht="21" hidden="1" customHeight="1" thickBot="1">
      <c r="F60" s="103" t="s">
        <v>75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0000"/>
  </sheetPr>
  <dimension ref="A1:M49"/>
  <sheetViews>
    <sheetView showGridLines="0" workbookViewId="0">
      <pane ySplit="3" topLeftCell="A39" activePane="bottomLeft" state="frozen"/>
      <selection pane="bottomLeft" activeCell="E49" sqref="E49:F49"/>
    </sheetView>
  </sheetViews>
  <sheetFormatPr defaultRowHeight="14.4"/>
  <cols>
    <col min="1" max="1" width="28.77734375" customWidth="1"/>
    <col min="2" max="2" width="31.5546875" customWidth="1"/>
    <col min="3" max="4" width="16.33203125" customWidth="1"/>
    <col min="5" max="5" width="18.33203125" customWidth="1"/>
    <col min="6" max="6" width="18" style="3" bestFit="1" customWidth="1"/>
    <col min="7" max="7" width="30" hidden="1" customWidth="1"/>
    <col min="8" max="8" width="34.33203125" hidden="1" customWidth="1"/>
  </cols>
  <sheetData>
    <row r="1" spans="1:8" ht="29.4" customHeight="1" thickBot="1">
      <c r="A1" s="111" t="s">
        <v>1548</v>
      </c>
      <c r="B1" s="1"/>
    </row>
    <row r="2" spans="1:8" ht="24" customHeight="1" thickBot="1">
      <c r="A2" s="463" t="str">
        <f>Summary!B2</f>
        <v xml:space="preserve">Applicant: </v>
      </c>
      <c r="B2" s="464"/>
      <c r="C2" s="413" t="str">
        <f>Summary!B3</f>
        <v xml:space="preserve">Project #:  </v>
      </c>
      <c r="D2" s="414" t="str">
        <f>Summary!B5</f>
        <v>Disaster #:</v>
      </c>
    </row>
    <row r="3" spans="1:8" s="2" customFormat="1" ht="27.6" customHeight="1" thickBot="1">
      <c r="A3" s="476" t="s">
        <v>78</v>
      </c>
      <c r="B3" s="469" t="s">
        <v>578</v>
      </c>
      <c r="C3" s="470" t="s">
        <v>79</v>
      </c>
      <c r="D3" s="470" t="s">
        <v>70</v>
      </c>
      <c r="E3" s="471" t="s">
        <v>579</v>
      </c>
      <c r="F3" s="472" t="s">
        <v>1549</v>
      </c>
      <c r="G3" s="166" t="s">
        <v>63</v>
      </c>
      <c r="H3" s="169" t="s">
        <v>64</v>
      </c>
    </row>
    <row r="4" spans="1:8" s="2" customFormat="1" ht="15" thickTop="1">
      <c r="A4" s="465"/>
      <c r="B4" s="466"/>
      <c r="C4" s="467"/>
      <c r="D4" s="467"/>
      <c r="E4" s="467"/>
      <c r="F4" s="468"/>
      <c r="G4" s="107"/>
      <c r="H4" s="19"/>
    </row>
    <row r="5" spans="1:8" s="2" customFormat="1">
      <c r="A5" s="372"/>
      <c r="B5" s="373"/>
      <c r="C5" s="368"/>
      <c r="D5" s="368"/>
      <c r="E5" s="368"/>
      <c r="F5" s="67"/>
      <c r="G5" s="107"/>
      <c r="H5" s="19"/>
    </row>
    <row r="6" spans="1:8" s="2" customFormat="1">
      <c r="A6" s="372"/>
      <c r="B6" s="373"/>
      <c r="C6" s="368"/>
      <c r="D6" s="368"/>
      <c r="E6" s="368"/>
      <c r="F6" s="67"/>
      <c r="G6" s="107"/>
      <c r="H6" s="19"/>
    </row>
    <row r="7" spans="1:8" s="2" customFormat="1">
      <c r="A7" s="372"/>
      <c r="B7" s="373"/>
      <c r="C7" s="368"/>
      <c r="D7" s="368"/>
      <c r="E7" s="368"/>
      <c r="F7" s="67"/>
      <c r="G7" s="107"/>
      <c r="H7" s="19"/>
    </row>
    <row r="8" spans="1:8" s="2" customFormat="1">
      <c r="A8" s="372"/>
      <c r="B8" s="373"/>
      <c r="C8" s="368"/>
      <c r="D8" s="368"/>
      <c r="E8" s="368"/>
      <c r="F8" s="67"/>
      <c r="G8" s="107"/>
      <c r="H8" s="19"/>
    </row>
    <row r="9" spans="1:8" s="2" customFormat="1">
      <c r="A9" s="372"/>
      <c r="B9" s="373"/>
      <c r="C9" s="368"/>
      <c r="D9" s="368"/>
      <c r="E9" s="368"/>
      <c r="F9" s="67"/>
      <c r="G9" s="107"/>
      <c r="H9" s="19"/>
    </row>
    <row r="10" spans="1:8" s="2" customFormat="1">
      <c r="A10" s="372"/>
      <c r="B10" s="373"/>
      <c r="C10" s="368"/>
      <c r="D10" s="368"/>
      <c r="E10" s="368"/>
      <c r="F10" s="67"/>
      <c r="G10" s="107"/>
      <c r="H10" s="19"/>
    </row>
    <row r="11" spans="1:8" s="2" customFormat="1">
      <c r="A11" s="372"/>
      <c r="B11" s="373"/>
      <c r="C11" s="368"/>
      <c r="D11" s="368"/>
      <c r="E11" s="368"/>
      <c r="F11" s="67"/>
      <c r="G11" s="107"/>
      <c r="H11" s="19"/>
    </row>
    <row r="12" spans="1:8" s="2" customFormat="1">
      <c r="A12" s="372"/>
      <c r="B12" s="373"/>
      <c r="C12" s="368"/>
      <c r="D12" s="368"/>
      <c r="E12" s="368"/>
      <c r="F12" s="67"/>
      <c r="G12" s="107"/>
      <c r="H12" s="19"/>
    </row>
    <row r="13" spans="1:8" s="2" customFormat="1">
      <c r="A13" s="372"/>
      <c r="B13" s="373"/>
      <c r="C13" s="368"/>
      <c r="D13" s="368"/>
      <c r="E13" s="368"/>
      <c r="F13" s="67"/>
      <c r="G13" s="107"/>
      <c r="H13" s="19"/>
    </row>
    <row r="14" spans="1:8" s="2" customFormat="1">
      <c r="A14" s="372"/>
      <c r="B14" s="373"/>
      <c r="C14" s="368"/>
      <c r="D14" s="368"/>
      <c r="E14" s="368"/>
      <c r="F14" s="67"/>
      <c r="G14" s="107"/>
      <c r="H14" s="19"/>
    </row>
    <row r="15" spans="1:8" s="2" customFormat="1">
      <c r="A15" s="372"/>
      <c r="B15" s="373"/>
      <c r="C15" s="368"/>
      <c r="D15" s="368"/>
      <c r="E15" s="368"/>
      <c r="F15" s="67"/>
      <c r="G15" s="107"/>
      <c r="H15" s="19"/>
    </row>
    <row r="16" spans="1:8" s="2" customFormat="1">
      <c r="A16" s="372"/>
      <c r="B16" s="373"/>
      <c r="C16" s="368"/>
      <c r="D16" s="368"/>
      <c r="E16" s="368"/>
      <c r="F16" s="67"/>
      <c r="G16" s="107"/>
      <c r="H16" s="19"/>
    </row>
    <row r="17" spans="1:8" s="2" customFormat="1">
      <c r="A17" s="372"/>
      <c r="B17" s="373"/>
      <c r="C17" s="368"/>
      <c r="D17" s="368"/>
      <c r="E17" s="368"/>
      <c r="F17" s="67"/>
      <c r="G17" s="107"/>
      <c r="H17" s="19"/>
    </row>
    <row r="18" spans="1:8" s="2" customFormat="1">
      <c r="A18" s="372"/>
      <c r="B18" s="373"/>
      <c r="C18" s="368"/>
      <c r="D18" s="368"/>
      <c r="E18" s="368"/>
      <c r="F18" s="67"/>
      <c r="G18" s="107"/>
      <c r="H18" s="19"/>
    </row>
    <row r="19" spans="1:8" s="2" customFormat="1">
      <c r="A19" s="372"/>
      <c r="B19" s="373"/>
      <c r="C19" s="368"/>
      <c r="D19" s="368"/>
      <c r="E19" s="368"/>
      <c r="F19" s="67"/>
      <c r="G19" s="107"/>
      <c r="H19" s="19"/>
    </row>
    <row r="20" spans="1:8" s="2" customFormat="1">
      <c r="A20" s="372"/>
      <c r="B20" s="373"/>
      <c r="C20" s="368"/>
      <c r="D20" s="368"/>
      <c r="E20" s="368"/>
      <c r="F20" s="67"/>
      <c r="G20" s="107"/>
      <c r="H20" s="19"/>
    </row>
    <row r="21" spans="1:8" s="2" customFormat="1">
      <c r="A21" s="372"/>
      <c r="B21" s="373"/>
      <c r="C21" s="368"/>
      <c r="D21" s="368"/>
      <c r="E21" s="368"/>
      <c r="F21" s="67"/>
      <c r="G21" s="107"/>
      <c r="H21" s="19"/>
    </row>
    <row r="22" spans="1:8" s="2" customFormat="1">
      <c r="A22" s="372"/>
      <c r="B22" s="373"/>
      <c r="C22" s="368"/>
      <c r="D22" s="368"/>
      <c r="E22" s="368"/>
      <c r="F22" s="67"/>
      <c r="G22" s="107"/>
      <c r="H22" s="19"/>
    </row>
    <row r="23" spans="1:8" s="2" customFormat="1">
      <c r="A23" s="372"/>
      <c r="B23" s="373"/>
      <c r="C23" s="368"/>
      <c r="D23" s="368"/>
      <c r="E23" s="368"/>
      <c r="F23" s="67"/>
      <c r="G23" s="107"/>
      <c r="H23" s="19"/>
    </row>
    <row r="24" spans="1:8" s="2" customFormat="1">
      <c r="A24" s="372"/>
      <c r="B24" s="373"/>
      <c r="C24" s="368"/>
      <c r="D24" s="368"/>
      <c r="E24" s="368"/>
      <c r="F24" s="67"/>
      <c r="G24" s="107"/>
      <c r="H24" s="19"/>
    </row>
    <row r="25" spans="1:8" s="2" customFormat="1">
      <c r="A25" s="372"/>
      <c r="B25" s="373"/>
      <c r="C25" s="368"/>
      <c r="D25" s="368"/>
      <c r="E25" s="368"/>
      <c r="F25" s="67"/>
      <c r="G25" s="107"/>
      <c r="H25" s="19"/>
    </row>
    <row r="26" spans="1:8" s="2" customFormat="1">
      <c r="A26" s="372"/>
      <c r="B26" s="373"/>
      <c r="C26" s="368"/>
      <c r="D26" s="368"/>
      <c r="E26" s="368"/>
      <c r="F26" s="67"/>
      <c r="G26" s="107"/>
      <c r="H26" s="19"/>
    </row>
    <row r="27" spans="1:8" s="2" customFormat="1">
      <c r="A27" s="372"/>
      <c r="B27" s="373"/>
      <c r="C27" s="368"/>
      <c r="D27" s="368"/>
      <c r="E27" s="368"/>
      <c r="F27" s="67"/>
      <c r="G27" s="107"/>
      <c r="H27" s="19"/>
    </row>
    <row r="28" spans="1:8" s="2" customFormat="1">
      <c r="A28" s="372"/>
      <c r="B28" s="373"/>
      <c r="C28" s="368"/>
      <c r="D28" s="368"/>
      <c r="E28" s="368"/>
      <c r="F28" s="67"/>
      <c r="G28" s="107"/>
      <c r="H28" s="19"/>
    </row>
    <row r="29" spans="1:8" s="2" customFormat="1">
      <c r="A29" s="372"/>
      <c r="B29" s="373"/>
      <c r="C29" s="368"/>
      <c r="D29" s="368"/>
      <c r="E29" s="368"/>
      <c r="F29" s="67"/>
      <c r="G29" s="107"/>
      <c r="H29" s="19"/>
    </row>
    <row r="30" spans="1:8" s="2" customFormat="1">
      <c r="A30" s="372"/>
      <c r="B30" s="373"/>
      <c r="C30" s="368"/>
      <c r="D30" s="368"/>
      <c r="E30" s="368"/>
      <c r="F30" s="67"/>
      <c r="G30" s="107"/>
      <c r="H30" s="19"/>
    </row>
    <row r="31" spans="1:8" s="2" customFormat="1">
      <c r="A31" s="372"/>
      <c r="B31" s="373"/>
      <c r="C31" s="368"/>
      <c r="D31" s="368"/>
      <c r="E31" s="368"/>
      <c r="F31" s="67"/>
      <c r="G31" s="107"/>
      <c r="H31" s="19"/>
    </row>
    <row r="32" spans="1:8" s="2" customFormat="1">
      <c r="A32" s="372"/>
      <c r="B32" s="373"/>
      <c r="C32" s="368"/>
      <c r="D32" s="368"/>
      <c r="E32" s="368"/>
      <c r="F32" s="67"/>
      <c r="G32" s="107"/>
      <c r="H32" s="19"/>
    </row>
    <row r="33" spans="1:8" s="2" customFormat="1">
      <c r="A33" s="372"/>
      <c r="B33" s="373"/>
      <c r="C33" s="368"/>
      <c r="D33" s="368"/>
      <c r="E33" s="368"/>
      <c r="F33" s="67"/>
      <c r="G33" s="107"/>
      <c r="H33" s="19"/>
    </row>
    <row r="34" spans="1:8" s="2" customFormat="1">
      <c r="A34" s="372"/>
      <c r="B34" s="373"/>
      <c r="C34" s="368"/>
      <c r="D34" s="368"/>
      <c r="E34" s="368"/>
      <c r="F34" s="67"/>
      <c r="G34" s="107"/>
      <c r="H34" s="19"/>
    </row>
    <row r="35" spans="1:8" s="2" customFormat="1">
      <c r="A35" s="372"/>
      <c r="B35" s="373"/>
      <c r="C35" s="368"/>
      <c r="D35" s="368"/>
      <c r="E35" s="368"/>
      <c r="F35" s="67"/>
      <c r="G35" s="107"/>
      <c r="H35" s="19"/>
    </row>
    <row r="36" spans="1:8" s="2" customFormat="1">
      <c r="A36" s="372"/>
      <c r="B36" s="373"/>
      <c r="C36" s="368"/>
      <c r="D36" s="368"/>
      <c r="E36" s="368"/>
      <c r="F36" s="67"/>
      <c r="G36" s="107"/>
      <c r="H36" s="19"/>
    </row>
    <row r="37" spans="1:8" s="2" customFormat="1">
      <c r="A37" s="372"/>
      <c r="B37" s="373"/>
      <c r="C37" s="368"/>
      <c r="D37" s="368"/>
      <c r="E37" s="368"/>
      <c r="F37" s="67"/>
      <c r="G37" s="107"/>
      <c r="H37" s="19"/>
    </row>
    <row r="38" spans="1:8" s="2" customFormat="1">
      <c r="A38" s="372"/>
      <c r="B38" s="373"/>
      <c r="C38" s="368"/>
      <c r="D38" s="368"/>
      <c r="E38" s="368"/>
      <c r="F38" s="67"/>
      <c r="G38" s="107"/>
      <c r="H38" s="19"/>
    </row>
    <row r="39" spans="1:8" s="2" customFormat="1">
      <c r="A39" s="372"/>
      <c r="B39" s="373"/>
      <c r="C39" s="368"/>
      <c r="D39" s="368"/>
      <c r="E39" s="368"/>
      <c r="F39" s="67"/>
      <c r="G39" s="107"/>
      <c r="H39" s="19"/>
    </row>
    <row r="40" spans="1:8" s="2" customFormat="1">
      <c r="A40" s="372"/>
      <c r="B40" s="373"/>
      <c r="C40" s="368"/>
      <c r="D40" s="368"/>
      <c r="E40" s="368"/>
      <c r="F40" s="67"/>
      <c r="G40" s="107"/>
      <c r="H40" s="19"/>
    </row>
    <row r="41" spans="1:8" s="2" customFormat="1">
      <c r="A41" s="372"/>
      <c r="B41" s="373"/>
      <c r="C41" s="368"/>
      <c r="D41" s="368"/>
      <c r="E41" s="368"/>
      <c r="F41" s="67"/>
      <c r="G41" s="107"/>
      <c r="H41" s="19"/>
    </row>
    <row r="42" spans="1:8" s="2" customFormat="1">
      <c r="A42" s="372"/>
      <c r="B42" s="373"/>
      <c r="C42" s="368"/>
      <c r="D42" s="368"/>
      <c r="E42" s="368"/>
      <c r="F42" s="67"/>
      <c r="G42" s="107"/>
      <c r="H42" s="19"/>
    </row>
    <row r="43" spans="1:8" s="2" customFormat="1">
      <c r="A43" s="372"/>
      <c r="B43" s="373"/>
      <c r="C43" s="368"/>
      <c r="D43" s="368"/>
      <c r="E43" s="368"/>
      <c r="F43" s="67"/>
      <c r="G43" s="107"/>
      <c r="H43" s="19"/>
    </row>
    <row r="44" spans="1:8" s="2" customFormat="1">
      <c r="A44" s="372"/>
      <c r="B44" s="373"/>
      <c r="C44" s="368"/>
      <c r="D44" s="368"/>
      <c r="E44" s="368"/>
      <c r="F44" s="67"/>
      <c r="G44" s="107"/>
      <c r="H44" s="19"/>
    </row>
    <row r="45" spans="1:8" s="2" customFormat="1">
      <c r="A45" s="372"/>
      <c r="B45" s="373"/>
      <c r="C45" s="368"/>
      <c r="D45" s="368"/>
      <c r="E45" s="368"/>
      <c r="F45" s="67"/>
      <c r="G45" s="18"/>
      <c r="H45" s="19"/>
    </row>
    <row r="46" spans="1:8" s="2" customFormat="1">
      <c r="A46" s="372"/>
      <c r="B46" s="373"/>
      <c r="C46" s="368"/>
      <c r="D46" s="368"/>
      <c r="E46" s="368"/>
      <c r="F46" s="67"/>
      <c r="G46" s="18"/>
      <c r="H46" s="19"/>
    </row>
    <row r="47" spans="1:8">
      <c r="A47" s="337"/>
      <c r="B47" s="374"/>
      <c r="C47" s="334"/>
      <c r="D47" s="334"/>
      <c r="E47" s="334"/>
      <c r="F47" s="65"/>
      <c r="G47" s="18"/>
      <c r="H47" s="19"/>
    </row>
    <row r="48" spans="1:8" ht="15" customHeight="1" thickBot="1">
      <c r="A48" s="338"/>
      <c r="B48" s="375"/>
      <c r="C48" s="335"/>
      <c r="D48" s="335"/>
      <c r="E48" s="335"/>
      <c r="F48" s="21"/>
      <c r="G48" s="20"/>
      <c r="H48" s="41"/>
    </row>
    <row r="49" spans="5:6" ht="16.2" thickBot="1">
      <c r="E49" s="525" t="s">
        <v>74</v>
      </c>
      <c r="F49" s="526">
        <f>SUM(F4:F48)</f>
        <v>0</v>
      </c>
    </row>
  </sheetData>
  <mergeCells count="1">
    <mergeCell ref="A2:B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0"/>
  <sheetViews>
    <sheetView workbookViewId="0">
      <selection sqref="A1:F3"/>
    </sheetView>
  </sheetViews>
  <sheetFormatPr defaultRowHeight="14.4"/>
  <cols>
    <col min="1" max="1" width="59.33203125" bestFit="1" customWidth="1"/>
    <col min="2" max="2" width="23.33203125" customWidth="1"/>
    <col min="3" max="3" width="36.6640625" customWidth="1"/>
    <col min="4" max="4" width="14" bestFit="1" customWidth="1"/>
    <col min="5" max="5" width="12.33203125" bestFit="1" customWidth="1"/>
    <col min="6" max="6" width="10.6640625" bestFit="1" customWidth="1"/>
  </cols>
  <sheetData>
    <row r="1" spans="1:6" ht="18">
      <c r="A1" s="286" t="s">
        <v>80</v>
      </c>
      <c r="B1" s="286"/>
      <c r="C1" s="286"/>
      <c r="D1" s="286"/>
      <c r="E1" s="286"/>
      <c r="F1" s="286"/>
    </row>
    <row r="2" spans="1:6" ht="15" thickBot="1"/>
    <row r="3" spans="1:6">
      <c r="A3" s="279" t="s">
        <v>81</v>
      </c>
      <c r="B3" s="280"/>
      <c r="C3" s="280"/>
      <c r="D3" s="280"/>
      <c r="E3" s="280"/>
      <c r="F3" s="281"/>
    </row>
    <row r="4" spans="1:6">
      <c r="A4" s="50" t="s">
        <v>82</v>
      </c>
      <c r="B4" s="250" t="s">
        <v>83</v>
      </c>
      <c r="C4" s="250" t="s">
        <v>84</v>
      </c>
      <c r="D4" s="250" t="s">
        <v>85</v>
      </c>
      <c r="E4" s="250" t="s">
        <v>41</v>
      </c>
      <c r="F4" s="17" t="s">
        <v>10</v>
      </c>
    </row>
    <row r="5" spans="1:6">
      <c r="A5" s="51"/>
      <c r="B5" s="236"/>
      <c r="C5" s="65"/>
      <c r="D5" s="251"/>
      <c r="E5" s="252"/>
      <c r="F5" s="38"/>
    </row>
    <row r="6" spans="1:6">
      <c r="A6" s="51"/>
      <c r="B6" s="236"/>
      <c r="C6" s="65"/>
      <c r="D6" s="251"/>
      <c r="E6" s="252"/>
      <c r="F6" s="38"/>
    </row>
    <row r="7" spans="1:6">
      <c r="A7" s="51"/>
      <c r="B7" s="236"/>
      <c r="C7" s="65"/>
      <c r="D7" s="251"/>
      <c r="E7" s="252"/>
      <c r="F7" s="38"/>
    </row>
    <row r="8" spans="1:6">
      <c r="A8" s="51"/>
      <c r="B8" s="236"/>
      <c r="C8" s="65"/>
      <c r="D8" s="251"/>
      <c r="E8" s="252"/>
      <c r="F8" s="38"/>
    </row>
    <row r="9" spans="1:6">
      <c r="A9" s="51"/>
      <c r="B9" s="236"/>
      <c r="C9" s="65"/>
      <c r="D9" s="251"/>
      <c r="E9" s="252"/>
      <c r="F9" s="38"/>
    </row>
    <row r="10" spans="1:6" hidden="1">
      <c r="A10" s="18"/>
      <c r="B10" s="43"/>
      <c r="C10" s="65"/>
      <c r="D10" s="251"/>
      <c r="E10" s="252"/>
      <c r="F10" s="38">
        <f t="shared" ref="F10:F14" si="0">D10*E10</f>
        <v>0</v>
      </c>
    </row>
    <row r="11" spans="1:6" hidden="1">
      <c r="A11" s="18"/>
      <c r="B11" s="43"/>
      <c r="C11" s="65"/>
      <c r="D11" s="251"/>
      <c r="E11" s="252"/>
      <c r="F11" s="38">
        <f t="shared" si="0"/>
        <v>0</v>
      </c>
    </row>
    <row r="12" spans="1:6" hidden="1">
      <c r="A12" s="18"/>
      <c r="B12" s="43"/>
      <c r="C12" s="65"/>
      <c r="D12" s="251"/>
      <c r="E12" s="252"/>
      <c r="F12" s="38">
        <f t="shared" si="0"/>
        <v>0</v>
      </c>
    </row>
    <row r="13" spans="1:6" hidden="1">
      <c r="A13" s="18"/>
      <c r="B13" s="43"/>
      <c r="C13" s="65"/>
      <c r="D13" s="251"/>
      <c r="E13" s="252"/>
      <c r="F13" s="38">
        <f t="shared" si="0"/>
        <v>0</v>
      </c>
    </row>
    <row r="14" spans="1:6" hidden="1">
      <c r="A14" s="18"/>
      <c r="B14" s="43"/>
      <c r="C14" s="65"/>
      <c r="D14" s="251"/>
      <c r="E14" s="252"/>
      <c r="F14" s="38">
        <f t="shared" si="0"/>
        <v>0</v>
      </c>
    </row>
    <row r="15" spans="1:6" hidden="1">
      <c r="A15" s="18"/>
      <c r="B15" s="43"/>
      <c r="C15" s="65"/>
      <c r="D15" s="39"/>
      <c r="E15" s="7"/>
      <c r="F15" s="40"/>
    </row>
    <row r="16" spans="1:6" hidden="1">
      <c r="A16" s="18"/>
      <c r="B16" s="43"/>
      <c r="C16" s="65"/>
      <c r="D16" s="39"/>
      <c r="E16" s="7"/>
      <c r="F16" s="40"/>
    </row>
    <row r="17" spans="1:6" hidden="1">
      <c r="A17" s="18"/>
      <c r="B17" s="43"/>
      <c r="C17" s="65"/>
      <c r="D17" s="39"/>
      <c r="E17" s="7"/>
      <c r="F17" s="40"/>
    </row>
    <row r="18" spans="1:6" hidden="1">
      <c r="A18" s="18"/>
      <c r="B18" s="43"/>
      <c r="C18" s="65"/>
      <c r="D18" s="39"/>
      <c r="E18" s="7"/>
      <c r="F18" s="40"/>
    </row>
    <row r="19" spans="1:6" hidden="1">
      <c r="A19" s="18"/>
      <c r="B19" s="43"/>
      <c r="C19" s="65"/>
      <c r="D19" s="39"/>
      <c r="E19" s="7"/>
      <c r="F19" s="40"/>
    </row>
    <row r="20" spans="1:6" ht="15" thickBot="1">
      <c r="A20" s="18"/>
      <c r="B20" s="43"/>
      <c r="C20" s="65"/>
      <c r="D20" s="6"/>
      <c r="E20" s="6"/>
      <c r="F20" s="27"/>
    </row>
    <row r="21" spans="1:6" ht="15" thickBot="1">
      <c r="A21" s="30"/>
      <c r="B21" s="30"/>
      <c r="C21" s="30"/>
      <c r="D21" s="25"/>
      <c r="E21" s="26" t="s">
        <v>86</v>
      </c>
      <c r="F21" s="28">
        <f>SUM(F5:F20)</f>
        <v>0</v>
      </c>
    </row>
    <row r="22" spans="1:6" ht="15" thickBot="1">
      <c r="A22" s="31"/>
      <c r="B22" s="33"/>
      <c r="C22" s="33"/>
      <c r="D22" s="33"/>
      <c r="E22" s="34"/>
      <c r="F22" s="35"/>
    </row>
    <row r="23" spans="1:6" hidden="1">
      <c r="A23" s="282" t="s">
        <v>87</v>
      </c>
      <c r="B23" s="283"/>
      <c r="C23" s="284"/>
      <c r="D23" s="284"/>
      <c r="E23" s="284"/>
      <c r="F23" s="285"/>
    </row>
    <row r="24" spans="1:6" hidden="1">
      <c r="A24" s="16" t="s">
        <v>88</v>
      </c>
      <c r="B24" s="250" t="s">
        <v>59</v>
      </c>
      <c r="C24" s="250" t="s">
        <v>84</v>
      </c>
      <c r="D24" s="250" t="s">
        <v>89</v>
      </c>
      <c r="E24" s="250" t="s">
        <v>90</v>
      </c>
      <c r="F24" s="22" t="s">
        <v>10</v>
      </c>
    </row>
    <row r="25" spans="1:6" hidden="1">
      <c r="A25" s="18"/>
      <c r="B25" s="66"/>
      <c r="C25" s="43"/>
      <c r="D25" s="251"/>
      <c r="E25" s="252"/>
      <c r="F25" s="38">
        <f>D25*E25</f>
        <v>0</v>
      </c>
    </row>
    <row r="26" spans="1:6" hidden="1">
      <c r="A26" s="18"/>
      <c r="B26" s="66"/>
      <c r="C26" s="43"/>
      <c r="D26" s="251"/>
      <c r="E26" s="252"/>
      <c r="F26" s="38">
        <f t="shared" ref="F26:F29" si="1">D26*E26</f>
        <v>0</v>
      </c>
    </row>
    <row r="27" spans="1:6" hidden="1">
      <c r="A27" s="18"/>
      <c r="B27" s="66"/>
      <c r="C27" s="43"/>
      <c r="D27" s="251"/>
      <c r="E27" s="252"/>
      <c r="F27" s="38">
        <f t="shared" si="1"/>
        <v>0</v>
      </c>
    </row>
    <row r="28" spans="1:6" hidden="1">
      <c r="A28" s="18"/>
      <c r="B28" s="66"/>
      <c r="C28" s="43"/>
      <c r="D28" s="251"/>
      <c r="E28" s="252"/>
      <c r="F28" s="38">
        <f t="shared" si="1"/>
        <v>0</v>
      </c>
    </row>
    <row r="29" spans="1:6" hidden="1">
      <c r="A29" s="18"/>
      <c r="B29" s="66"/>
      <c r="C29" s="43"/>
      <c r="D29" s="251"/>
      <c r="E29" s="252"/>
      <c r="F29" s="38">
        <f t="shared" si="1"/>
        <v>0</v>
      </c>
    </row>
    <row r="30" spans="1:6" ht="15" hidden="1" thickBot="1">
      <c r="A30" s="18"/>
      <c r="B30" s="66"/>
      <c r="C30" s="43"/>
      <c r="D30" s="6"/>
      <c r="E30" s="6"/>
      <c r="F30" s="27"/>
    </row>
    <row r="31" spans="1:6" ht="15" hidden="1" thickBot="1">
      <c r="A31" s="30"/>
      <c r="B31" s="30"/>
      <c r="C31" s="15"/>
      <c r="D31" s="25"/>
      <c r="E31" s="26" t="s">
        <v>91</v>
      </c>
      <c r="F31" s="28">
        <f>SUM(F25:F30)</f>
        <v>0</v>
      </c>
    </row>
    <row r="32" spans="1:6" ht="15" hidden="1" thickBot="1">
      <c r="A32" s="31"/>
      <c r="B32" s="33"/>
      <c r="C32" s="32"/>
      <c r="D32" s="33"/>
      <c r="E32" s="34"/>
      <c r="F32" s="35"/>
    </row>
    <row r="33" spans="1:6" hidden="1">
      <c r="A33" s="282" t="s">
        <v>92</v>
      </c>
      <c r="B33" s="283"/>
      <c r="C33" s="284"/>
      <c r="D33" s="284"/>
      <c r="E33" s="284"/>
      <c r="F33" s="285"/>
    </row>
    <row r="34" spans="1:6" hidden="1">
      <c r="A34" s="16" t="s">
        <v>88</v>
      </c>
      <c r="B34" s="46"/>
      <c r="C34" s="253" t="s">
        <v>93</v>
      </c>
      <c r="D34" s="250" t="s">
        <v>69</v>
      </c>
      <c r="E34" s="253"/>
      <c r="F34" s="22" t="s">
        <v>10</v>
      </c>
    </row>
    <row r="35" spans="1:6" hidden="1">
      <c r="A35" s="18"/>
      <c r="B35" s="43"/>
      <c r="C35" s="65"/>
      <c r="D35" s="254"/>
      <c r="E35" s="65"/>
      <c r="F35" s="38">
        <v>0</v>
      </c>
    </row>
    <row r="36" spans="1:6" ht="15" hidden="1" thickBot="1">
      <c r="A36" s="18"/>
      <c r="B36" s="43"/>
      <c r="C36" s="65"/>
      <c r="D36" s="6"/>
      <c r="E36" s="6"/>
      <c r="F36" s="24"/>
    </row>
    <row r="37" spans="1:6" ht="15" hidden="1" thickBot="1">
      <c r="A37" s="36"/>
      <c r="B37" s="30"/>
      <c r="C37" s="30"/>
      <c r="D37" s="25"/>
      <c r="E37" s="26" t="s">
        <v>94</v>
      </c>
      <c r="F37" s="8">
        <f>SUM(F35:F36)</f>
        <v>0</v>
      </c>
    </row>
    <row r="38" spans="1:6" ht="15" hidden="1" thickBot="1">
      <c r="A38" s="31"/>
      <c r="B38" s="33"/>
      <c r="C38" s="33"/>
      <c r="D38" s="33"/>
      <c r="E38" s="33"/>
      <c r="F38" s="37"/>
    </row>
    <row r="39" spans="1:6" ht="15" thickBot="1"/>
    <row r="40" spans="1:6" ht="18.600000000000001" thickBot="1">
      <c r="C40" s="10"/>
      <c r="D40" s="9"/>
      <c r="E40" s="11" t="s">
        <v>95</v>
      </c>
      <c r="F40" s="12">
        <f>SUM(F37,F31,F21)</f>
        <v>0</v>
      </c>
    </row>
  </sheetData>
  <mergeCells count="4">
    <mergeCell ref="A3:F3"/>
    <mergeCell ref="A23:F23"/>
    <mergeCell ref="A1:F1"/>
    <mergeCell ref="A33:F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41926039B13A14C9F89770CA52AF848" ma:contentTypeVersion="13" ma:contentTypeDescription="Create a new document." ma:contentTypeScope="" ma:versionID="35d5a513a4a115851ceea189ec5d0681">
  <xsd:schema xmlns:xsd="http://www.w3.org/2001/XMLSchema" xmlns:xs="http://www.w3.org/2001/XMLSchema" xmlns:p="http://schemas.microsoft.com/office/2006/metadata/properties" xmlns:ns2="c41a4796-f775-41e7-89b3-7dc2022f7528" xmlns:ns3="a136cba3-a946-45ed-ab49-d28e9cc19ef3" targetNamespace="http://schemas.microsoft.com/office/2006/metadata/properties" ma:root="true" ma:fieldsID="973f010ce3930790b82d66c7ff2f1f34" ns2:_="" ns3:_="">
    <xsd:import namespace="c41a4796-f775-41e7-89b3-7dc2022f7528"/>
    <xsd:import namespace="a136cba3-a946-45ed-ab49-d28e9cc19ef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1a4796-f775-41e7-89b3-7dc2022f75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b41a90e-f20d-42e4-aee3-1995fb051b61" ma:termSetId="09814cd3-568e-fe90-9814-8d621ff8fb84" ma:anchorId="fba54fb3-c3e1-fe81-a776-ca4b69148c4d" ma:open="true" ma:isKeyword="false">
      <xsd:complexType>
        <xsd:sequence>
          <xsd:element ref="pc:Terms" minOccurs="0" maxOccurs="1"/>
        </xsd:sequence>
      </xsd:complex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36cba3-a946-45ed-ab49-d28e9cc19ef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f053ad2-2d99-4f38-bb18-0e4d9ada3a55}" ma:internalName="TaxCatchAll" ma:showField="CatchAllData" ma:web="a136cba3-a946-45ed-ab49-d28e9cc19ef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136cba3-a946-45ed-ab49-d28e9cc19ef3" xsi:nil="true"/>
    <lcf76f155ced4ddcb4097134ff3c332f xmlns="c41a4796-f775-41e7-89b3-7dc2022f752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76512FB-458A-4EED-A40F-063385C42ED8}"/>
</file>

<file path=customXml/itemProps2.xml><?xml version="1.0" encoding="utf-8"?>
<ds:datastoreItem xmlns:ds="http://schemas.openxmlformats.org/officeDocument/2006/customXml" ds:itemID="{78A60504-9A2A-46A0-9249-22FD09523DB0}">
  <ds:schemaRefs>
    <ds:schemaRef ds:uri="http://schemas.microsoft.com/sharepoint/v3/contenttype/forms"/>
  </ds:schemaRefs>
</ds:datastoreItem>
</file>

<file path=customXml/itemProps3.xml><?xml version="1.0" encoding="utf-8"?>
<ds:datastoreItem xmlns:ds="http://schemas.openxmlformats.org/officeDocument/2006/customXml" ds:itemID="{D8FD1F67-9E1F-4002-9713-4C5353A0A19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Summary</vt:lpstr>
      <vt:lpstr>Fringe</vt:lpstr>
      <vt:lpstr>FA LABOR</vt:lpstr>
      <vt:lpstr>FA Equipment</vt:lpstr>
      <vt:lpstr>Cost Codes</vt:lpstr>
      <vt:lpstr>Supplies-Materials</vt:lpstr>
      <vt:lpstr>Rental Equipment</vt:lpstr>
      <vt:lpstr>Contract Services</vt:lpstr>
      <vt:lpstr>DAC</vt:lpstr>
      <vt:lpstr>Applicant  Estimates</vt:lpstr>
      <vt:lpstr>Drop Down List</vt:lpstr>
      <vt:lpstr>FEMA Validation</vt:lpstr>
      <vt:lpstr>FEMA Estimate</vt:lpstr>
    </vt:vector>
  </TitlesOfParts>
  <Manager/>
  <Company>DHS/FEMA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Rempe, Michael</dc:creator>
  <cp:keywords/>
  <dc:description/>
  <cp:lastModifiedBy>Brenda Mathews</cp:lastModifiedBy>
  <cp:revision/>
  <dcterms:created xsi:type="dcterms:W3CDTF">2016-04-26T12:19:01Z</dcterms:created>
  <dcterms:modified xsi:type="dcterms:W3CDTF">2024-01-02T17:46:00Z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0x010100241926039B13A14C9F89770CA52AF848</vt:lpwstr>
  </property>
</Properties>
</file>